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úpravy pro ..." sheetId="2" r:id="rId2"/>
    <sheet name="02 - Vedlejší rozpočtové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úpravy pro ...'!$C$124:$L$189</definedName>
    <definedName name="_xlnm.Print_Area" localSheetId="1">'01 - Stavební úpravy pro ...'!$C$4:$K$76,'01 - Stavební úpravy pro ...'!$C$82:$K$106,'01 - Stavební úpravy pro ...'!$C$112:$K$189</definedName>
    <definedName name="_xlnm.Print_Titles" localSheetId="1">'01 - Stavební úpravy pro ...'!$124:$124</definedName>
    <definedName name="_xlnm._FilterDatabase" localSheetId="2" hidden="1">'02 - Vedlejší rozpočtové ...'!$C$119:$L$127</definedName>
    <definedName name="_xlnm.Print_Area" localSheetId="2">'02 - Vedlejší rozpočtové ...'!$C$4:$K$76,'02 - Vedlejší rozpočtové ...'!$C$82:$K$101,'02 - Vedlejší rozpočtové ...'!$C$107:$K$127</definedName>
    <definedName name="_xlnm.Print_Titles" localSheetId="2">'02 - Vedlejší rozpočtové ...'!$119:$119</definedName>
  </definedNames>
  <calcPr/>
</workbook>
</file>

<file path=xl/calcChain.xml><?xml version="1.0" encoding="utf-8"?>
<calcChain xmlns="http://schemas.openxmlformats.org/spreadsheetml/2006/main">
  <c i="3" l="1" r="K39"/>
  <c r="K38"/>
  <c i="1" r="BA96"/>
  <c i="3" r="K37"/>
  <c i="1" r="AZ96"/>
  <c i="3" r="BI127"/>
  <c r="BH127"/>
  <c r="BG127"/>
  <c r="BF127"/>
  <c r="X127"/>
  <c r="X126"/>
  <c r="V127"/>
  <c r="V126"/>
  <c r="T127"/>
  <c r="T126"/>
  <c r="P127"/>
  <c r="BI125"/>
  <c r="BH125"/>
  <c r="BG125"/>
  <c r="BF125"/>
  <c r="X125"/>
  <c r="X124"/>
  <c r="V125"/>
  <c r="V124"/>
  <c r="T125"/>
  <c r="T124"/>
  <c r="P125"/>
  <c r="BI123"/>
  <c r="BH123"/>
  <c r="BG123"/>
  <c r="BF123"/>
  <c r="X123"/>
  <c r="X122"/>
  <c r="X121"/>
  <c r="X120"/>
  <c r="V123"/>
  <c r="V122"/>
  <c r="V121"/>
  <c r="V120"/>
  <c r="T123"/>
  <c r="T122"/>
  <c r="T121"/>
  <c r="T120"/>
  <c i="1" r="AW96"/>
  <c i="3"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2" r="K39"/>
  <c r="K38"/>
  <c i="1" r="BA95"/>
  <c i="2" r="K37"/>
  <c i="1" r="AZ95"/>
  <c i="2" r="BI189"/>
  <c r="BH189"/>
  <c r="BG189"/>
  <c r="BF189"/>
  <c r="X189"/>
  <c r="V189"/>
  <c r="T189"/>
  <c r="P189"/>
  <c r="BI188"/>
  <c r="BH188"/>
  <c r="BG188"/>
  <c r="BF188"/>
  <c r="X188"/>
  <c r="V188"/>
  <c r="T188"/>
  <c r="P188"/>
  <c r="BI184"/>
  <c r="BH184"/>
  <c r="BG184"/>
  <c r="BF184"/>
  <c r="X184"/>
  <c r="V184"/>
  <c r="T184"/>
  <c r="P184"/>
  <c r="BI175"/>
  <c r="BH175"/>
  <c r="BG175"/>
  <c r="BF175"/>
  <c r="X175"/>
  <c r="V175"/>
  <c r="T175"/>
  <c r="P175"/>
  <c r="BI171"/>
  <c r="BH171"/>
  <c r="BG171"/>
  <c r="BF171"/>
  <c r="X171"/>
  <c r="V171"/>
  <c r="T171"/>
  <c r="P171"/>
  <c r="BI168"/>
  <c r="BH168"/>
  <c r="BG168"/>
  <c r="BF168"/>
  <c r="X168"/>
  <c r="X167"/>
  <c r="V168"/>
  <c r="V167"/>
  <c r="T168"/>
  <c r="T167"/>
  <c r="P168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2"/>
  <c r="BH162"/>
  <c r="BG162"/>
  <c r="BF162"/>
  <c r="X162"/>
  <c r="V162"/>
  <c r="T162"/>
  <c r="P162"/>
  <c r="BI157"/>
  <c r="BH157"/>
  <c r="BG157"/>
  <c r="BF157"/>
  <c r="X157"/>
  <c r="V157"/>
  <c r="T157"/>
  <c r="P157"/>
  <c r="BI153"/>
  <c r="BH153"/>
  <c r="BG153"/>
  <c r="BF153"/>
  <c r="X153"/>
  <c r="V153"/>
  <c r="T153"/>
  <c r="P153"/>
  <c r="BI146"/>
  <c r="BH146"/>
  <c r="BG146"/>
  <c r="BF146"/>
  <c r="X146"/>
  <c r="V146"/>
  <c r="T146"/>
  <c r="P146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28"/>
  <c r="BH128"/>
  <c r="BG128"/>
  <c r="BF128"/>
  <c r="X128"/>
  <c r="V128"/>
  <c r="T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85"/>
  <c i="1" r="L90"/>
  <c r="AM90"/>
  <c r="AM89"/>
  <c r="L89"/>
  <c r="AM87"/>
  <c r="L87"/>
  <c r="L85"/>
  <c r="L84"/>
  <c i="2" r="Q175"/>
  <c r="R128"/>
  <c r="R153"/>
  <c r="R175"/>
  <c r="R184"/>
  <c r="Q135"/>
  <c r="R162"/>
  <c r="Q157"/>
  <c r="Q162"/>
  <c r="K157"/>
  <c r="BE157"/>
  <c r="K163"/>
  <c r="BE163"/>
  <c r="K175"/>
  <c r="BE175"/>
  <c r="BK162"/>
  <c i="3" r="R125"/>
  <c r="BK127"/>
  <c i="2" r="Q189"/>
  <c r="R140"/>
  <c r="R157"/>
  <c r="R189"/>
  <c r="R165"/>
  <c r="Q168"/>
  <c r="Q184"/>
  <c r="Q138"/>
  <c r="R137"/>
  <c r="Q137"/>
  <c r="K165"/>
  <c r="BE165"/>
  <c r="BK128"/>
  <c r="K146"/>
  <c r="BE146"/>
  <c r="K153"/>
  <c r="BE153"/>
  <c i="3" r="R123"/>
  <c i="2" r="R146"/>
  <c r="Q166"/>
  <c r="Q188"/>
  <c r="R163"/>
  <c r="Q134"/>
  <c r="Q140"/>
  <c r="Q146"/>
  <c r="Q128"/>
  <c r="BK184"/>
  <c r="K138"/>
  <c r="BE138"/>
  <c r="BK140"/>
  <c r="BK171"/>
  <c i="3" r="Q123"/>
  <c i="2" r="Q163"/>
  <c r="R188"/>
  <c r="Q136"/>
  <c r="R171"/>
  <c r="Q165"/>
  <c r="K171"/>
  <c i="1" r="AU94"/>
  <c i="2" r="K166"/>
  <c r="BE166"/>
  <c r="K168"/>
  <c r="BE168"/>
  <c r="BK134"/>
  <c r="K135"/>
  <c r="BE135"/>
  <c i="3" r="K127"/>
  <c r="BE127"/>
  <c r="K125"/>
  <c r="BE125"/>
  <c i="2" r="Q153"/>
  <c r="Q171"/>
  <c r="R135"/>
  <c r="R168"/>
  <c r="R138"/>
  <c r="R166"/>
  <c r="R136"/>
  <c r="R134"/>
  <c r="K189"/>
  <c r="BE189"/>
  <c r="K137"/>
  <c r="BE137"/>
  <c r="K136"/>
  <c r="BE136"/>
  <c r="BK188"/>
  <c i="3" r="R127"/>
  <c r="Q125"/>
  <c r="K123"/>
  <c r="BE123"/>
  <c r="Q127"/>
  <c i="2" l="1" r="R127"/>
  <c r="V127"/>
  <c r="V126"/>
  <c r="V125"/>
  <c r="V139"/>
  <c r="R152"/>
  <c r="J100"/>
  <c r="R161"/>
  <c r="J101"/>
  <c r="X170"/>
  <c r="V183"/>
  <c r="T127"/>
  <c r="T139"/>
  <c r="X152"/>
  <c r="Q161"/>
  <c r="I101"/>
  <c r="T170"/>
  <c r="X183"/>
  <c r="X139"/>
  <c r="T152"/>
  <c r="T161"/>
  <c r="R170"/>
  <c r="Q127"/>
  <c r="R139"/>
  <c r="J99"/>
  <c r="V152"/>
  <c r="V161"/>
  <c r="V170"/>
  <c r="V169"/>
  <c r="T183"/>
  <c r="X127"/>
  <c r="X126"/>
  <c r="Q139"/>
  <c r="I99"/>
  <c r="Q152"/>
  <c r="I100"/>
  <c r="X161"/>
  <c r="Q183"/>
  <c r="I105"/>
  <c r="Q170"/>
  <c r="I104"/>
  <c r="R183"/>
  <c r="J105"/>
  <c r="Q167"/>
  <c r="I102"/>
  <c r="R167"/>
  <c r="J102"/>
  <c i="3" r="Q122"/>
  <c r="I98"/>
  <c r="R122"/>
  <c r="R124"/>
  <c r="J99"/>
  <c r="BK126"/>
  <c r="K126"/>
  <c r="K100"/>
  <c r="Q126"/>
  <c r="I100"/>
  <c r="Q124"/>
  <c r="I99"/>
  <c r="R126"/>
  <c r="J100"/>
  <c r="J114"/>
  <c r="E85"/>
  <c r="F92"/>
  <c i="2" r="J119"/>
  <c r="F92"/>
  <c r="E115"/>
  <c r="BE171"/>
  <c r="BK163"/>
  <c r="F37"/>
  <c i="1" r="BD95"/>
  <c i="2" r="BK135"/>
  <c i="3" r="F35"/>
  <c i="1" r="BB96"/>
  <c i="2" r="BK146"/>
  <c r="BK139"/>
  <c r="K139"/>
  <c r="K99"/>
  <c r="K184"/>
  <c r="BE184"/>
  <c r="K140"/>
  <c r="BE140"/>
  <c r="K162"/>
  <c r="BE162"/>
  <c r="BK189"/>
  <c r="BK183"/>
  <c r="K183"/>
  <c r="K105"/>
  <c r="F38"/>
  <c i="1" r="BE95"/>
  <c i="2" r="BK138"/>
  <c r="F36"/>
  <c i="1" r="BC95"/>
  <c i="2" r="BK166"/>
  <c r="BK157"/>
  <c r="BK175"/>
  <c r="BK170"/>
  <c r="BK169"/>
  <c r="K169"/>
  <c r="K103"/>
  <c i="3" r="F37"/>
  <c i="1" r="BD96"/>
  <c i="3" r="BK123"/>
  <c r="BK122"/>
  <c r="K122"/>
  <c r="K98"/>
  <c i="2" r="BK136"/>
  <c r="K188"/>
  <c r="BE188"/>
  <c r="F39"/>
  <c i="1" r="BF95"/>
  <c i="2" r="K128"/>
  <c r="BE128"/>
  <c r="BK168"/>
  <c r="BK167"/>
  <c r="K167"/>
  <c r="K102"/>
  <c r="BK137"/>
  <c i="3" r="K35"/>
  <c i="1" r="AX96"/>
  <c i="3" r="F36"/>
  <c i="1" r="BC96"/>
  <c i="2" r="K36"/>
  <c i="1" r="AY95"/>
  <c i="2" r="K134"/>
  <c r="BE134"/>
  <c r="BK153"/>
  <c i="3" r="K36"/>
  <c i="1" r="AY96"/>
  <c i="3" r="F38"/>
  <c i="1" r="BE96"/>
  <c i="2" r="BK165"/>
  <c i="3" r="BK125"/>
  <c r="BK124"/>
  <c r="K124"/>
  <c r="K99"/>
  <c r="F39"/>
  <c i="1" r="BF96"/>
  <c i="3" l="1" r="R121"/>
  <c r="R120"/>
  <c r="J96"/>
  <c r="K31"/>
  <c i="1" r="AT96"/>
  <c i="2" r="R169"/>
  <c r="J103"/>
  <c r="T126"/>
  <c r="Q126"/>
  <c r="I97"/>
  <c r="X169"/>
  <c r="X125"/>
  <c r="T169"/>
  <c r="R126"/>
  <c r="J97"/>
  <c r="K170"/>
  <c r="K104"/>
  <c r="Q169"/>
  <c r="I103"/>
  <c i="3" r="J98"/>
  <c r="Q121"/>
  <c r="Q120"/>
  <c r="I96"/>
  <c r="K30"/>
  <c i="1" r="AS96"/>
  <c i="2" r="J98"/>
  <c r="J104"/>
  <c i="3" r="BK121"/>
  <c r="BK120"/>
  <c r="K120"/>
  <c r="K96"/>
  <c i="2" r="I98"/>
  <c r="BK127"/>
  <c r="BK152"/>
  <c r="K152"/>
  <c r="K100"/>
  <c r="BK161"/>
  <c r="K161"/>
  <c r="K101"/>
  <c r="K35"/>
  <c i="1" r="AX95"/>
  <c r="AV95"/>
  <c i="2" r="F35"/>
  <c i="1" r="BB95"/>
  <c r="BB94"/>
  <c r="AX94"/>
  <c r="AK29"/>
  <c r="BC94"/>
  <c r="AY94"/>
  <c r="AK30"/>
  <c r="AV96"/>
  <c r="BD94"/>
  <c r="W31"/>
  <c r="BF94"/>
  <c r="W33"/>
  <c r="BE94"/>
  <c r="BA94"/>
  <c i="2" l="1" r="BK126"/>
  <c r="K126"/>
  <c r="K97"/>
  <c r="T125"/>
  <c i="1" r="AW95"/>
  <c i="3" r="J97"/>
  <c i="2" r="Q125"/>
  <c r="I96"/>
  <c r="K30"/>
  <c i="1" r="AS95"/>
  <c i="3" r="I97"/>
  <c r="K121"/>
  <c r="K97"/>
  <c i="2" r="K127"/>
  <c r="K98"/>
  <c r="R125"/>
  <c r="J96"/>
  <c r="K31"/>
  <c i="1" r="AT95"/>
  <c r="AT94"/>
  <c r="AW94"/>
  <c r="W32"/>
  <c r="W29"/>
  <c r="AS94"/>
  <c i="3" r="K32"/>
  <c i="1" r="AG96"/>
  <c r="AV94"/>
  <c r="AZ94"/>
  <c r="W30"/>
  <c i="2" l="1" r="BK125"/>
  <c r="K125"/>
  <c i="3" r="K41"/>
  <c i="1" r="AN96"/>
  <c i="2" r="K32"/>
  <c i="1" r="AG95"/>
  <c r="AG94"/>
  <c r="AK26"/>
  <c r="AK35"/>
  <c l="1" r="AN94"/>
  <c i="2" r="K41"/>
  <c r="K96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<sst xmlns="http://schemas.openxmlformats.org/spreadsheetml/2006/main">
  <si>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</si>
  <si>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</si>
  <si>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</si>
  <si>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</si>
  <si>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</si>
  <si>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</si>
  <si>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{1b67f80c-4543-4e68-aa5d-7b73d8965f1e}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</si>
  <si>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</si>
  <si>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</si>
  <si>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</si>
  <si>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</si>
  <si>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</si>
  <si>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</si>
  <si>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</si>
  <si>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</si>
  <si>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</si>
  <si>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</si>
  <si>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</si>
  <si>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dětského hřiště v areálu ZŠ Malšovice</t>
  </si>
  <si>
    <t>KSO:</t>
  </si>
  <si>
    <t>CC-CZ:</t>
  </si>
  <si>
    <t>Místo:</t>
  </si>
  <si>
    <t>Malšovice</t>
  </si>
  <si>
    <t>Datum:</t>
  </si>
  <si>
    <t>19. 1. 2022</t>
  </si>
  <si>
    <t>Zadavatel:</t>
  </si>
  <si>
    <t>IČ:</t>
  </si>
  <si>
    <t>04101456</t>
  </si>
  <si>
    <t xml:space="preserve">HORTECH estate s.r.o. </t>
  </si>
  <si>
    <t>DIČ:</t>
  </si>
  <si>
    <t>CZ04101456</t>
  </si>
  <si>
    <t>Uchazeč:</t>
  </si>
  <si>
    <t>Vyplň údaj</t>
  </si>
  <si>
    <t>Projektant:</t>
  </si>
  <si>
    <t>Zpracovatel:</t>
  </si>
  <si>
    <t>114 61 527</t>
  </si>
  <si>
    <t>Josef Beran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</si>
  <si>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</si>
  <si>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</si>
  <si>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</si>
  <si>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</si>
  <si>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</si>
  <si>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</si>
  <si>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</si>
  <si>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</si>
  <si>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</si>
  <si>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</si>
  <si>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</si>
  <si>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</si>
  <si>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</si>
  <si>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</si>
  <si>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</si>
  <si>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</si>
  <si>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</si>
  <si>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</si>
  <si>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</si>
  <si>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</si>
  <si>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</si>
  <si>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</si>
  <si>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</si>
  <si>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</si>
  <si>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</si>
  <si>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</si>
  <si>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</si>
  <si>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</si>
  <si>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</si>
  <si>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</si>
  <si>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</si>
  <si>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</si>
  <si>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</si>
  <si>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</si>
  <si>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</si>
  <si>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</si>
  <si>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</si>
  <si>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</si>
  <si>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</si>
  <si>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</si>
  <si>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</si>
  <si>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</si>
  <si>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</si>
  <si>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</si>
  <si>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</si>
  <si>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</si>
  <si>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</si>
  <si>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</si>
  <si>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</si>
  <si>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pro osazení věže</t>
  </si>
  <si>
    <t>STA</t>
  </si>
  <si>
    <t>1</t>
  </si>
  <si>
    <t>{64b85e2c-e1f1-4e24-8546-44d021377133}</t>
  </si>
  <si>
    <t>2</t>
  </si>
  <si>
    <t>02</t>
  </si>
  <si>
    <t>Vedlejší rozpočtové náklady</t>
  </si>
  <si>
    <t>{1abc0114-af6f-4324-a562-def5c4365d40}</t>
  </si>
  <si>
    <t>KRYCÍ LIST SOUPISU PRACÍ</t>
  </si>
  <si>
    <t>Objekt:</t>
  </si>
  <si>
    <t>01 - Stavební úpravy pro osazení věže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</si>
  <si>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</si>
  <si>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</si>
  <si>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</si>
  <si>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</si>
  <si>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</si>
  <si>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</si>
  <si>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</si>
  <si>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</si>
  <si>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</si>
  <si>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</si>
  <si>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</si>
  <si>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</si>
  <si>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</si>
  <si>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</si>
  <si>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</si>
  <si>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</si>
  <si>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</si>
  <si>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</si>
  <si>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</si>
  <si>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</si>
  <si>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</si>
  <si>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</si>
  <si>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</si>
  <si>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</si>
  <si>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</si>
  <si>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</si>
  <si>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</si>
  <si>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</si>
  <si>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</si>
  <si>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</si>
  <si>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</si>
  <si>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</si>
  <si>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</si>
  <si>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</si>
  <si>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</si>
  <si>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</si>
  <si>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</si>
  <si>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</si>
  <si>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</si>
  <si>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</si>
  <si>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122151102</t>
  </si>
  <si>
    <t>Odkopávky a prokopávky nezapažené v hornině třídy těžitelnosti I, skupiny 1 a 2 objem do 50 m3 strojně</t>
  </si>
  <si>
    <t>m3</t>
  </si>
  <si>
    <t>4</t>
  </si>
  <si>
    <t>-1202628049</t>
  </si>
  <si>
    <t>VV</t>
  </si>
  <si>
    <t xml:space="preserve">"Odstranění stávajícího štěrku s odkopem terénu do hloubky 250 mm" </t>
  </si>
  <si>
    <t>11,70*4*0,25</t>
  </si>
  <si>
    <t>8,50*7,40*0,25</t>
  </si>
  <si>
    <t>(8,30-4)*3,30*0,25</t>
  </si>
  <si>
    <t>Součet</t>
  </si>
  <si>
    <t>162211311</t>
  </si>
  <si>
    <t>Vodorovné přemístění výkopku z horniny třídy těžitelnosti I, skupiny 1 až 3 stavebním kolečkem do 10 m</t>
  </si>
  <si>
    <t>653215701</t>
  </si>
  <si>
    <t>3</t>
  </si>
  <si>
    <t>162211319</t>
  </si>
  <si>
    <t>Příplatek k vodorovnému přemístění výkopku z horniny třídy těžitelnosti I, skupiny 1 až 3 stavebním kolečkem ZKD 10 m</t>
  </si>
  <si>
    <t>899090996</t>
  </si>
  <si>
    <t>162451106</t>
  </si>
  <si>
    <t>Vodorovné přemístění do 2000 m výkopku/sypaniny z horniny třídy těžitelnosti I, skupiny 1 až 3</t>
  </si>
  <si>
    <t>1161368363</t>
  </si>
  <si>
    <t>5</t>
  </si>
  <si>
    <t>167151101</t>
  </si>
  <si>
    <t>Nakládání výkopku z hornin třídy těžitelnosti I, skupiny 1 až 3 do 100 m3</t>
  </si>
  <si>
    <t>-1861984572</t>
  </si>
  <si>
    <t>6</t>
  </si>
  <si>
    <t>171201231</t>
  </si>
  <si>
    <t>Poplatek za uložení zeminy a kamení na recyklační skládce (skládkovné) kód odpadu 17 05 04</t>
  </si>
  <si>
    <t>t</t>
  </si>
  <si>
    <t>1649306575</t>
  </si>
  <si>
    <t>Komunikace pozemní</t>
  </si>
  <si>
    <t>7</t>
  </si>
  <si>
    <t>571908112</t>
  </si>
  <si>
    <t>Kryt vymývaným dekoračním kamenivem (kačírkem) fr. 4/8 tl 300 mm</t>
  </si>
  <si>
    <t>m2</t>
  </si>
  <si>
    <t>264368597</t>
  </si>
  <si>
    <t xml:space="preserve">"Kačírek fr. 4-8 na celou dopadovou plochu tl. 300 mm" </t>
  </si>
  <si>
    <t>11,70*4</t>
  </si>
  <si>
    <t>8,50*7,40</t>
  </si>
  <si>
    <t>(8,30-4)*3,30</t>
  </si>
  <si>
    <t>8</t>
  </si>
  <si>
    <t>M</t>
  </si>
  <si>
    <t>583374001</t>
  </si>
  <si>
    <t>kamenivo dekorační (kačírek) frakce 4/8</t>
  </si>
  <si>
    <t>-1216505964</t>
  </si>
  <si>
    <t>"Objemová hmotnost 1,4 t/m3"</t>
  </si>
  <si>
    <t>11,70*4*0,30*1,4</t>
  </si>
  <si>
    <t>8,50*7,40*0,30*1,4</t>
  </si>
  <si>
    <t>(8,30-4)*3,30*0,30*1,4</t>
  </si>
  <si>
    <t>9</t>
  </si>
  <si>
    <t>Ostatní konstrukce a práce, bourání</t>
  </si>
  <si>
    <t>916371214</t>
  </si>
  <si>
    <t>Osazení skrytého flexibilního zahradního obrubníku plastového zarytím včetně začištění</t>
  </si>
  <si>
    <t>m</t>
  </si>
  <si>
    <t>-1016935825</t>
  </si>
  <si>
    <t>"Obrubník plastový 1000x73x55 mm"</t>
  </si>
  <si>
    <t>7,40+8,50+1+4+11,70+8,30</t>
  </si>
  <si>
    <t>10</t>
  </si>
  <si>
    <t>272451885</t>
  </si>
  <si>
    <t>GUMOVÝ OBRUBNÍK 1000 x 250 x 40 mm</t>
  </si>
  <si>
    <t>kus</t>
  </si>
  <si>
    <t>-1390294117</t>
  </si>
  <si>
    <t>40,9</t>
  </si>
  <si>
    <t>40,9*1,05 'Přepočtené koeficientem množství</t>
  </si>
  <si>
    <t>997</t>
  </si>
  <si>
    <t>Přesun sutě</t>
  </si>
  <si>
    <t>11</t>
  </si>
  <si>
    <t>997013501</t>
  </si>
  <si>
    <t>Odvoz suti a vybouraných hmot na skládku nebo meziskládku do 1 km se složením</t>
  </si>
  <si>
    <t>-1846099524</t>
  </si>
  <si>
    <t>12</t>
  </si>
  <si>
    <t>997013509</t>
  </si>
  <si>
    <t>Příplatek k odvozu suti a vybouraných hmot na skládku ZKD 1 km přes 1 km</t>
  </si>
  <si>
    <t>890573719</t>
  </si>
  <si>
    <t>1,182*2 'Přepočtené koeficientem množství</t>
  </si>
  <si>
    <t>13</t>
  </si>
  <si>
    <t>997013811</t>
  </si>
  <si>
    <t>Poplatek za uložení na skládce (skládkovné) stavebního odpadu dřevěného kód odpadu 17 02 01</t>
  </si>
  <si>
    <t>574056714</t>
  </si>
  <si>
    <t>14</t>
  </si>
  <si>
    <t>997211612</t>
  </si>
  <si>
    <t>Nakládání vybouraných hmot na dopravní prostředky pro vodorovnou dopravu</t>
  </si>
  <si>
    <t>-1389115436</t>
  </si>
  <si>
    <t>998</t>
  </si>
  <si>
    <t>Přesun hmot</t>
  </si>
  <si>
    <t>998231311</t>
  </si>
  <si>
    <t>Přesun hmot pro sadovnické a krajinářské úpravy vodorovně do 5000 m</t>
  </si>
  <si>
    <t>-1121134250</t>
  </si>
  <si>
    <t>PSV</t>
  </si>
  <si>
    <t>Práce a dodávky PSV</t>
  </si>
  <si>
    <t>762</t>
  </si>
  <si>
    <t>Konstrukce tesařské</t>
  </si>
  <si>
    <t>16</t>
  </si>
  <si>
    <t>762521812</t>
  </si>
  <si>
    <t>Demontáž podlah bez polštářů z prken nebo fošen tloušťky přes 32 mm</t>
  </si>
  <si>
    <t>525949085</t>
  </si>
  <si>
    <t>"Demontáž podlahy klouzačky"</t>
  </si>
  <si>
    <t>1,5*1,5</t>
  </si>
  <si>
    <t>17</t>
  </si>
  <si>
    <t>762711810</t>
  </si>
  <si>
    <t>Demontáž prostorových vázaných kcí z hraněného řeziva průřezové plochy do 120 cm2</t>
  </si>
  <si>
    <t>1454764665</t>
  </si>
  <si>
    <t>"Demontáž stávající klouzačky se sloupky a svislou stěnou"</t>
  </si>
  <si>
    <t>"Stěna"</t>
  </si>
  <si>
    <t>"Sloupy a klouzačka"</t>
  </si>
  <si>
    <t>3,2*4</t>
  </si>
  <si>
    <t>767</t>
  </si>
  <si>
    <t>Konstrukce zámečnické</t>
  </si>
  <si>
    <t>18</t>
  </si>
  <si>
    <t>767995117</t>
  </si>
  <si>
    <t>Montáž atypických zámečnických konstrukcí hmotnosti do 500 kg</t>
  </si>
  <si>
    <t>kg</t>
  </si>
  <si>
    <t>1446651091</t>
  </si>
  <si>
    <t>"Věž V4_A_SBP"</t>
  </si>
  <si>
    <t>418,07*2</t>
  </si>
  <si>
    <t>19</t>
  </si>
  <si>
    <t>749200061</t>
  </si>
  <si>
    <t>Dodávka hliníkové věže V4-A-SBP</t>
  </si>
  <si>
    <t>soubor</t>
  </si>
  <si>
    <t>32</t>
  </si>
  <si>
    <t>-1756049752</t>
  </si>
  <si>
    <t>20</t>
  </si>
  <si>
    <t>998767101</t>
  </si>
  <si>
    <t>Přesun hmot tonážní pro zámečnické konstrukce v objektech v do 6 m</t>
  </si>
  <si>
    <t>-1409912296</t>
  </si>
  <si>
    <t>02 - Vedlejší rozpočtové náklady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</si>
  <si>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</si>
  <si>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</si>
  <si>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</si>
  <si>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</si>
  <si>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VRN</t>
  </si>
  <si>
    <t>VRN3</t>
  </si>
  <si>
    <t>Zařízení staveniště</t>
  </si>
  <si>
    <t>030001000</t>
  </si>
  <si>
    <t>%</t>
  </si>
  <si>
    <t>1024</t>
  </si>
  <si>
    <t>548794242</t>
  </si>
  <si>
    <t>VRN6</t>
  </si>
  <si>
    <t>Územní vlivy</t>
  </si>
  <si>
    <t>060001000</t>
  </si>
  <si>
    <t>661087302</t>
  </si>
  <si>
    <t>VRN7</t>
  </si>
  <si>
    <t>Provozní vlivy</t>
  </si>
  <si>
    <t>070001000</t>
  </si>
  <si>
    <t>-406955252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</si>
</sst>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4" fontId="23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27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28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30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7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35</v>
      </c>
      <c r="AO19" s="22"/>
      <c r="AP19" s="22"/>
      <c r="AQ19" s="22"/>
      <c r="AR19" s="20"/>
      <c r="BG19" s="31"/>
      <c r="BS19" s="17" t="s">
        <v>7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ROUND(AX94, 2)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ROUND(AY94, 2)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G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G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G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G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G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G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G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G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G83" s="38"/>
    </row>
    <row r="84" s="4" customFormat="1" ht="12" customHeight="1">
      <c r="A84" s="4"/>
      <c r="B84" s="70"/>
      <c r="C84" s="32" t="s">
        <v>14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2022-003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G84" s="4"/>
    </row>
    <row r="85" s="5" customFormat="1" ht="36.96" customHeight="1">
      <c r="A85" s="5"/>
      <c r="B85" s="73"/>
      <c r="C85" s="74" t="s">
        <v>17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Stavba dětského hřiště v areálu ZŠ Malšovice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G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G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Malšovice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19. 1. 2022</v>
      </c>
      <c r="AN87" s="79"/>
      <c r="AO87" s="40"/>
      <c r="AP87" s="40"/>
      <c r="AQ87" s="40"/>
      <c r="AR87" s="44"/>
      <c r="BG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G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HORTECH estate s.r.o.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33</v>
      </c>
      <c r="AJ89" s="40"/>
      <c r="AK89" s="40"/>
      <c r="AL89" s="40"/>
      <c r="AM89" s="80" t="str">
        <f>IF(E17="","",E17)</f>
        <v xml:space="preserve">HORTECH estate s.r.o.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4"/>
      <c r="BG89" s="38"/>
    </row>
    <row r="90" s="2" customFormat="1" ht="15.15" customHeight="1">
      <c r="A90" s="38"/>
      <c r="B90" s="39"/>
      <c r="C90" s="32" t="s">
        <v>31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Josef Beran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7"/>
      <c r="BE90" s="87"/>
      <c r="BF90" s="88"/>
      <c r="BG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92"/>
      <c r="BG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1" t="s">
        <v>75</v>
      </c>
      <c r="BE92" s="101" t="s">
        <v>76</v>
      </c>
      <c r="BF92" s="102" t="s">
        <v>77</v>
      </c>
      <c r="BG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5"/>
      <c r="BG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SUM(AG94,AV94)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ROUND(SUM(AT95:AT96),2)</f>
        <v>0</v>
      </c>
      <c r="AU94" s="115">
        <f>ROUND(SUM(AU95:AU96),2)</f>
        <v>0</v>
      </c>
      <c r="AV94" s="115">
        <f>ROUND(SUM(AX94:AY94),2)</f>
        <v>0</v>
      </c>
      <c r="AW94" s="116">
        <f>ROUND(SUM(AW95:AW96),5)</f>
        <v>0</v>
      </c>
      <c r="AX94" s="115">
        <f>ROUND(BB94*L29,2)</f>
        <v>0</v>
      </c>
      <c r="AY94" s="115">
        <f>ROUND(BC94*L30,2)</f>
        <v>0</v>
      </c>
      <c r="AZ94" s="115">
        <f>ROUND(BD94*L29,2)</f>
        <v>0</v>
      </c>
      <c r="BA94" s="115">
        <f>ROUND(BE94*L30,2)</f>
        <v>0</v>
      </c>
      <c r="BB94" s="115">
        <f>ROUND(SUM(BB95:BB96),2)</f>
        <v>0</v>
      </c>
      <c r="BC94" s="115">
        <f>ROUND(SUM(BC95:BC96),2)</f>
        <v>0</v>
      </c>
      <c r="BD94" s="115">
        <f>ROUND(SUM(BD95:BD96),2)</f>
        <v>0</v>
      </c>
      <c r="BE94" s="115">
        <f>ROUND(SUM(BE95:BE96),2)</f>
        <v>0</v>
      </c>
      <c r="BF94" s="117">
        <f>ROUND(SUM(BF95:BF96),2)</f>
        <v>0</v>
      </c>
      <c r="BG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6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pro ...'!K32</f>
        <v>0</v>
      </c>
      <c r="AH95" s="124"/>
      <c r="AI95" s="124"/>
      <c r="AJ95" s="124"/>
      <c r="AK95" s="124"/>
      <c r="AL95" s="124"/>
      <c r="AM95" s="124"/>
      <c r="AN95" s="125">
        <f>SUM(AG95,AV95)</f>
        <v>0</v>
      </c>
      <c r="AO95" s="124"/>
      <c r="AP95" s="124"/>
      <c r="AQ95" s="126" t="s">
        <v>87</v>
      </c>
      <c r="AR95" s="127"/>
      <c r="AS95" s="128">
        <f>'01 - Stavební úpravy pro ...'!K30</f>
        <v>0</v>
      </c>
      <c r="AT95" s="129">
        <f>'01 - Stavební úpravy pro ...'!K31</f>
        <v>0</v>
      </c>
      <c r="AU95" s="129">
        <v>0</v>
      </c>
      <c r="AV95" s="129">
        <f>ROUND(SUM(AX95:AY95),2)</f>
        <v>0</v>
      </c>
      <c r="AW95" s="130">
        <f>'01 - Stavební úpravy pro ...'!T125</f>
        <v>0</v>
      </c>
      <c r="AX95" s="129">
        <f>'01 - Stavební úpravy pro ...'!K35</f>
        <v>0</v>
      </c>
      <c r="AY95" s="129">
        <f>'01 - Stavební úpravy pro ...'!K36</f>
        <v>0</v>
      </c>
      <c r="AZ95" s="129">
        <f>'01 - Stavební úpravy pro ...'!K37</f>
        <v>0</v>
      </c>
      <c r="BA95" s="129">
        <f>'01 - Stavební úpravy pro ...'!K38</f>
        <v>0</v>
      </c>
      <c r="BB95" s="129">
        <f>'01 - Stavební úpravy pro ...'!F35</f>
        <v>0</v>
      </c>
      <c r="BC95" s="129">
        <f>'01 - Stavební úpravy pro ...'!F36</f>
        <v>0</v>
      </c>
      <c r="BD95" s="129">
        <f>'01 - Stavební úpravy pro ...'!F37</f>
        <v>0</v>
      </c>
      <c r="BE95" s="129">
        <f>'01 - Stavební úpravy pro ...'!F38</f>
        <v>0</v>
      </c>
      <c r="BF95" s="131">
        <f>'01 - Stavební úpravy pro ...'!F39</f>
        <v>0</v>
      </c>
      <c r="BG95" s="7"/>
      <c r="BT95" s="132" t="s">
        <v>88</v>
      </c>
      <c r="BV95" s="132" t="s">
        <v>82</v>
      </c>
      <c r="BW95" s="132" t="s">
        <v>89</v>
      </c>
      <c r="BX95" s="132" t="s">
        <v>6</v>
      </c>
      <c r="CL95" s="132" t="s">
        <v>1</v>
      </c>
      <c r="CM95" s="132" t="s">
        <v>90</v>
      </c>
    </row>
    <row r="96" s="7" customFormat="1" ht="16.5" customHeight="1">
      <c r="A96" s="120" t="s">
        <v>84</v>
      </c>
      <c r="B96" s="121"/>
      <c r="C96" s="122"/>
      <c r="D96" s="123" t="s">
        <v>91</v>
      </c>
      <c r="E96" s="123"/>
      <c r="F96" s="123"/>
      <c r="G96" s="123"/>
      <c r="H96" s="123"/>
      <c r="I96" s="124"/>
      <c r="J96" s="123" t="s">
        <v>92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Vedlejší rozpočtové ...'!K32</f>
        <v>0</v>
      </c>
      <c r="AH96" s="124"/>
      <c r="AI96" s="124"/>
      <c r="AJ96" s="124"/>
      <c r="AK96" s="124"/>
      <c r="AL96" s="124"/>
      <c r="AM96" s="124"/>
      <c r="AN96" s="125">
        <f>SUM(AG96,AV96)</f>
        <v>0</v>
      </c>
      <c r="AO96" s="124"/>
      <c r="AP96" s="124"/>
      <c r="AQ96" s="126" t="s">
        <v>87</v>
      </c>
      <c r="AR96" s="127"/>
      <c r="AS96" s="133">
        <f>'02 - Vedlejší rozpočtové ...'!K30</f>
        <v>0</v>
      </c>
      <c r="AT96" s="134">
        <f>'02 - Vedlejší rozpočtové ...'!K31</f>
        <v>0</v>
      </c>
      <c r="AU96" s="134">
        <v>0</v>
      </c>
      <c r="AV96" s="134">
        <f>ROUND(SUM(AX96:AY96),2)</f>
        <v>0</v>
      </c>
      <c r="AW96" s="135">
        <f>'02 - Vedlejší rozpočtové ...'!T120</f>
        <v>0</v>
      </c>
      <c r="AX96" s="134">
        <f>'02 - Vedlejší rozpočtové ...'!K35</f>
        <v>0</v>
      </c>
      <c r="AY96" s="134">
        <f>'02 - Vedlejší rozpočtové ...'!K36</f>
        <v>0</v>
      </c>
      <c r="AZ96" s="134">
        <f>'02 - Vedlejší rozpočtové ...'!K37</f>
        <v>0</v>
      </c>
      <c r="BA96" s="134">
        <f>'02 - Vedlejší rozpočtové ...'!K38</f>
        <v>0</v>
      </c>
      <c r="BB96" s="134">
        <f>'02 - Vedlejší rozpočtové ...'!F35</f>
        <v>0</v>
      </c>
      <c r="BC96" s="134">
        <f>'02 - Vedlejší rozpočtové ...'!F36</f>
        <v>0</v>
      </c>
      <c r="BD96" s="134">
        <f>'02 - Vedlejší rozpočtové ...'!F37</f>
        <v>0</v>
      </c>
      <c r="BE96" s="134">
        <f>'02 - Vedlejší rozpočtové ...'!F38</f>
        <v>0</v>
      </c>
      <c r="BF96" s="136">
        <f>'02 - Vedlejší rozpočtové ...'!F39</f>
        <v>0</v>
      </c>
      <c r="BG96" s="7"/>
      <c r="BT96" s="132" t="s">
        <v>88</v>
      </c>
      <c r="BV96" s="132" t="s">
        <v>82</v>
      </c>
      <c r="BW96" s="132" t="s">
        <v>93</v>
      </c>
      <c r="BX96" s="132" t="s">
        <v>6</v>
      </c>
      <c r="CL96" s="132" t="s">
        <v>1</v>
      </c>
      <c r="CM96" s="132" t="s">
        <v>90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</row>
  </sheetData>
  <sheetProtection sheet="1" formatColumns="0" formatRows="0" objects="1" scenarios="1" spinCount="100000" saltValue="7K3Qv50RfKMo2kfx18JM7RFhXiGL5dXDJdGA7qqC43Sm1zvyWHdDSOmeV1w1tZayYbizI48GSc/WC1mjbOuAAg==" hashValue="y/OO0JK9PJaRYln2g15Sv6uJB2skPALYFEtuM+SRgC8ArHKz3kvrz4iKQwAy++YobWx8N4yeQvazoTNofSCCDA==" algorithmName="SHA-512" password="CC35"/>
  <mergeCells count="46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G2"/>
  </mergeCells>
  <hyperlinks>
    <hyperlink ref="A95" location="'01 - Stavební úpravy pro ...'!C2" display="/"/>
    <hyperlink ref="A96" location="'02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90</v>
      </c>
    </row>
    <row r="4" s="1" customFormat="1" ht="24.96" customHeight="1">
      <c r="B4" s="20"/>
      <c r="D4" s="139" t="s">
        <v>94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Stavba dětského hřiště v areálu ZŠ Malšovice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95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96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19. 1. 2022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30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31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33</v>
      </c>
      <c r="E20" s="38"/>
      <c r="F20" s="38"/>
      <c r="G20" s="38"/>
      <c r="H20" s="38"/>
      <c r="I20" s="141" t="s">
        <v>26</v>
      </c>
      <c r="J20" s="144" t="s">
        <v>27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28</v>
      </c>
      <c r="F21" s="38"/>
      <c r="G21" s="38"/>
      <c r="H21" s="38"/>
      <c r="I21" s="141" t="s">
        <v>29</v>
      </c>
      <c r="J21" s="144" t="s">
        <v>30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34</v>
      </c>
      <c r="E23" s="38"/>
      <c r="F23" s="38"/>
      <c r="G23" s="38"/>
      <c r="H23" s="38"/>
      <c r="I23" s="141" t="s">
        <v>26</v>
      </c>
      <c r="J23" s="144" t="s">
        <v>35</v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36</v>
      </c>
      <c r="F24" s="38"/>
      <c r="G24" s="38"/>
      <c r="H24" s="38"/>
      <c r="I24" s="141" t="s">
        <v>29</v>
      </c>
      <c r="J24" s="144" t="s">
        <v>1</v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97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98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38"/>
      <c r="K32" s="153">
        <f>ROUND(K125,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38"/>
      <c r="K34" s="154" t="s">
        <v>41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1" t="s">
        <v>43</v>
      </c>
      <c r="F35" s="151">
        <f>ROUND((SUM(BE125:BE189)),  2)</f>
        <v>0</v>
      </c>
      <c r="G35" s="38"/>
      <c r="H35" s="38"/>
      <c r="I35" s="156">
        <v>0.20999999999999999</v>
      </c>
      <c r="J35" s="38"/>
      <c r="K35" s="151">
        <f>ROUND(((SUM(BE125:BE189))*I35),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44</v>
      </c>
      <c r="F36" s="151">
        <f>ROUND((SUM(BF125:BF189)),  2)</f>
        <v>0</v>
      </c>
      <c r="G36" s="38"/>
      <c r="H36" s="38"/>
      <c r="I36" s="156">
        <v>0.14999999999999999</v>
      </c>
      <c r="J36" s="38"/>
      <c r="K36" s="151">
        <f>ROUND(((SUM(BF125:BF189))*I36),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1">
        <f>ROUND((SUM(BG125:BG189)),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46</v>
      </c>
      <c r="F38" s="151">
        <f>ROUND((SUM(BH125:BH189)),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47</v>
      </c>
      <c r="F39" s="151">
        <f>ROUND((SUM(BI125:BI189)),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Stavba dětského hřiště v areálu ZŠ Malšovice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úpravy pro osazení věže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Malšovice</v>
      </c>
      <c r="G89" s="40"/>
      <c r="H89" s="40"/>
      <c r="I89" s="32" t="s">
        <v>23</v>
      </c>
      <c r="J89" s="79" t="str">
        <f>IF(J12="","",J12)</f>
        <v>19. 1. 2022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 xml:space="preserve">HORTECH estate s.r.o. </v>
      </c>
      <c r="G91" s="40"/>
      <c r="H91" s="40"/>
      <c r="I91" s="32" t="s">
        <v>33</v>
      </c>
      <c r="J91" s="36" t="str">
        <f>E21</f>
        <v xml:space="preserve">HORTECH estate s.r.o.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31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Josef Beran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100</v>
      </c>
      <c r="D94" s="177"/>
      <c r="E94" s="177"/>
      <c r="F94" s="177"/>
      <c r="G94" s="177"/>
      <c r="H94" s="177"/>
      <c r="I94" s="178" t="s">
        <v>101</v>
      </c>
      <c r="J94" s="178" t="s">
        <v>102</v>
      </c>
      <c r="K94" s="178" t="s">
        <v>103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104</v>
      </c>
      <c r="D96" s="40"/>
      <c r="E96" s="40"/>
      <c r="F96" s="40"/>
      <c r="G96" s="40"/>
      <c r="H96" s="40"/>
      <c r="I96" s="110">
        <f>Q125</f>
        <v>0</v>
      </c>
      <c r="J96" s="110">
        <f>R125</f>
        <v>0</v>
      </c>
      <c r="K96" s="110">
        <f>K125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4">
        <f>Q126</f>
        <v>0</v>
      </c>
      <c r="J97" s="184">
        <f>R126</f>
        <v>0</v>
      </c>
      <c r="K97" s="184">
        <f>K126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90">
        <f>Q127</f>
        <v>0</v>
      </c>
      <c r="J98" s="190">
        <f>R127</f>
        <v>0</v>
      </c>
      <c r="K98" s="190">
        <f>K127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90">
        <f>Q139</f>
        <v>0</v>
      </c>
      <c r="J99" s="190">
        <f>R139</f>
        <v>0</v>
      </c>
      <c r="K99" s="190">
        <f>K139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109</v>
      </c>
      <c r="E100" s="189"/>
      <c r="F100" s="189"/>
      <c r="G100" s="189"/>
      <c r="H100" s="189"/>
      <c r="I100" s="190">
        <f>Q152</f>
        <v>0</v>
      </c>
      <c r="J100" s="190">
        <f>R152</f>
        <v>0</v>
      </c>
      <c r="K100" s="190">
        <f>K152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110</v>
      </c>
      <c r="E101" s="189"/>
      <c r="F101" s="189"/>
      <c r="G101" s="189"/>
      <c r="H101" s="189"/>
      <c r="I101" s="190">
        <f>Q161</f>
        <v>0</v>
      </c>
      <c r="J101" s="190">
        <f>R161</f>
        <v>0</v>
      </c>
      <c r="K101" s="190">
        <f>K161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111</v>
      </c>
      <c r="E102" s="189"/>
      <c r="F102" s="189"/>
      <c r="G102" s="189"/>
      <c r="H102" s="189"/>
      <c r="I102" s="190">
        <f>Q167</f>
        <v>0</v>
      </c>
      <c r="J102" s="190">
        <f>R167</f>
        <v>0</v>
      </c>
      <c r="K102" s="190">
        <f>K167</f>
        <v>0</v>
      </c>
      <c r="L102" s="187"/>
      <c r="M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112</v>
      </c>
      <c r="E103" s="183"/>
      <c r="F103" s="183"/>
      <c r="G103" s="183"/>
      <c r="H103" s="183"/>
      <c r="I103" s="184">
        <f>Q169</f>
        <v>0</v>
      </c>
      <c r="J103" s="184">
        <f>R169</f>
        <v>0</v>
      </c>
      <c r="K103" s="184">
        <f>K169</f>
        <v>0</v>
      </c>
      <c r="L103" s="181"/>
      <c r="M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113</v>
      </c>
      <c r="E104" s="189"/>
      <c r="F104" s="189"/>
      <c r="G104" s="189"/>
      <c r="H104" s="189"/>
      <c r="I104" s="190">
        <f>Q170</f>
        <v>0</v>
      </c>
      <c r="J104" s="190">
        <f>R170</f>
        <v>0</v>
      </c>
      <c r="K104" s="190">
        <f>K170</f>
        <v>0</v>
      </c>
      <c r="L104" s="187"/>
      <c r="M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114</v>
      </c>
      <c r="E105" s="189"/>
      <c r="F105" s="189"/>
      <c r="G105" s="189"/>
      <c r="H105" s="189"/>
      <c r="I105" s="190">
        <f>Q183</f>
        <v>0</v>
      </c>
      <c r="J105" s="190">
        <f>R183</f>
        <v>0</v>
      </c>
      <c r="K105" s="190">
        <f>K183</f>
        <v>0</v>
      </c>
      <c r="L105" s="187"/>
      <c r="M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115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17</v>
      </c>
      <c r="D114" s="40"/>
      <c r="E114" s="40"/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5" t="str">
        <f>E7</f>
        <v>Stavba dětského hřiště v areálu ZŠ Malšovice</v>
      </c>
      <c r="F115" s="32"/>
      <c r="G115" s="32"/>
      <c r="H115" s="32"/>
      <c r="I115" s="40"/>
      <c r="J115" s="40"/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95</v>
      </c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01 - Stavební úpravy pro osazení věže</v>
      </c>
      <c r="F117" s="40"/>
      <c r="G117" s="40"/>
      <c r="H117" s="40"/>
      <c r="I117" s="40"/>
      <c r="J117" s="40"/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21</v>
      </c>
      <c r="D119" s="40"/>
      <c r="E119" s="40"/>
      <c r="F119" s="27" t="str">
        <f>F12</f>
        <v>Malšovice</v>
      </c>
      <c r="G119" s="40"/>
      <c r="H119" s="40"/>
      <c r="I119" s="32" t="s">
        <v>23</v>
      </c>
      <c r="J119" s="79" t="str">
        <f>IF(J12="","",J12)</f>
        <v>19. 1. 2022</v>
      </c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25</v>
      </c>
      <c r="D121" s="40"/>
      <c r="E121" s="40"/>
      <c r="F121" s="27" t="str">
        <f>E15</f>
        <v xml:space="preserve">HORTECH estate s.r.o. </v>
      </c>
      <c r="G121" s="40"/>
      <c r="H121" s="40"/>
      <c r="I121" s="32" t="s">
        <v>33</v>
      </c>
      <c r="J121" s="36" t="str">
        <f>E21</f>
        <v xml:space="preserve">HORTECH estate s.r.o. </v>
      </c>
      <c r="K121" s="40"/>
      <c r="L121" s="40"/>
      <c r="M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31</v>
      </c>
      <c r="D122" s="40"/>
      <c r="E122" s="40"/>
      <c r="F122" s="27" t="str">
        <f>IF(E18="","",E18)</f>
        <v>Vyplň údaj</v>
      </c>
      <c r="G122" s="40"/>
      <c r="H122" s="40"/>
      <c r="I122" s="32" t="s">
        <v>34</v>
      </c>
      <c r="J122" s="36" t="str">
        <f>E24</f>
        <v>Josef Beran</v>
      </c>
      <c r="K122" s="40"/>
      <c r="L122" s="40"/>
      <c r="M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2"/>
      <c r="B124" s="193"/>
      <c r="C124" s="194" t="s">
        <v>116</v>
      </c>
      <c r="D124" s="195" t="s">
        <v>63</v>
      </c>
      <c r="E124" s="195" t="s">
        <v>59</v>
      </c>
      <c r="F124" s="195" t="s">
        <v>60</v>
      </c>
      <c r="G124" s="195" t="s">
        <v>117</v>
      </c>
      <c r="H124" s="195" t="s">
        <v>118</v>
      </c>
      <c r="I124" s="195" t="s">
        <v>119</v>
      </c>
      <c r="J124" s="195" t="s">
        <v>120</v>
      </c>
      <c r="K124" s="196" t="s">
        <v>103</v>
      </c>
      <c r="L124" s="197" t="s">
        <v>121</v>
      </c>
      <c r="M124" s="198"/>
      <c r="N124" s="100" t="s">
        <v>1</v>
      </c>
      <c r="O124" s="101" t="s">
        <v>42</v>
      </c>
      <c r="P124" s="101" t="s">
        <v>122</v>
      </c>
      <c r="Q124" s="101" t="s">
        <v>123</v>
      </c>
      <c r="R124" s="101" t="s">
        <v>124</v>
      </c>
      <c r="S124" s="101" t="s">
        <v>125</v>
      </c>
      <c r="T124" s="101" t="s">
        <v>126</v>
      </c>
      <c r="U124" s="101" t="s">
        <v>127</v>
      </c>
      <c r="V124" s="101" t="s">
        <v>128</v>
      </c>
      <c r="W124" s="101" t="s">
        <v>129</v>
      </c>
      <c r="X124" s="102" t="s">
        <v>130</v>
      </c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8"/>
      <c r="B125" s="39"/>
      <c r="C125" s="107" t="s">
        <v>131</v>
      </c>
      <c r="D125" s="40"/>
      <c r="E125" s="40"/>
      <c r="F125" s="40"/>
      <c r="G125" s="40"/>
      <c r="H125" s="40"/>
      <c r="I125" s="40"/>
      <c r="J125" s="40"/>
      <c r="K125" s="199">
        <f>BK125</f>
        <v>0</v>
      </c>
      <c r="L125" s="40"/>
      <c r="M125" s="44"/>
      <c r="N125" s="103"/>
      <c r="O125" s="200"/>
      <c r="P125" s="104"/>
      <c r="Q125" s="201">
        <f>Q126+Q169</f>
        <v>0</v>
      </c>
      <c r="R125" s="201">
        <f>R126+R169</f>
        <v>0</v>
      </c>
      <c r="S125" s="104"/>
      <c r="T125" s="202">
        <f>T126+T169</f>
        <v>0</v>
      </c>
      <c r="U125" s="104"/>
      <c r="V125" s="202">
        <f>V126+V169</f>
        <v>128.94973880000001</v>
      </c>
      <c r="W125" s="104"/>
      <c r="X125" s="203">
        <f>X126+X169</f>
        <v>1.1819999999999999</v>
      </c>
      <c r="Y125" s="38"/>
      <c r="Z125" s="38"/>
      <c r="AA125" s="38"/>
      <c r="AB125" s="38"/>
      <c r="AC125" s="38"/>
      <c r="AD125" s="38"/>
      <c r="AE125" s="38"/>
      <c r="AT125" s="17" t="s">
        <v>79</v>
      </c>
      <c r="AU125" s="17" t="s">
        <v>105</v>
      </c>
      <c r="BK125" s="204">
        <f>BK126+BK169</f>
        <v>0</v>
      </c>
    </row>
    <row r="126" s="12" customFormat="1" ht="25.92" customHeight="1">
      <c r="A126" s="12"/>
      <c r="B126" s="205"/>
      <c r="C126" s="206"/>
      <c r="D126" s="207" t="s">
        <v>79</v>
      </c>
      <c r="E126" s="208" t="s">
        <v>132</v>
      </c>
      <c r="F126" s="208" t="s">
        <v>133</v>
      </c>
      <c r="G126" s="206"/>
      <c r="H126" s="206"/>
      <c r="I126" s="209"/>
      <c r="J126" s="209"/>
      <c r="K126" s="210">
        <f>BK126</f>
        <v>0</v>
      </c>
      <c r="L126" s="206"/>
      <c r="M126" s="211"/>
      <c r="N126" s="212"/>
      <c r="O126" s="213"/>
      <c r="P126" s="213"/>
      <c r="Q126" s="214">
        <f>Q127+Q139+Q152+Q161+Q167</f>
        <v>0</v>
      </c>
      <c r="R126" s="214">
        <f>R127+R139+R152+R161+R167</f>
        <v>0</v>
      </c>
      <c r="S126" s="213"/>
      <c r="T126" s="215">
        <f>T127+T139+T152+T161+T167</f>
        <v>0</v>
      </c>
      <c r="U126" s="213"/>
      <c r="V126" s="215">
        <f>V127+V139+V152+V161+V167</f>
        <v>127.9079318</v>
      </c>
      <c r="W126" s="213"/>
      <c r="X126" s="216">
        <f>X127+X139+X152+X161+X167</f>
        <v>0</v>
      </c>
      <c r="Y126" s="12"/>
      <c r="Z126" s="12"/>
      <c r="AA126" s="12"/>
      <c r="AB126" s="12"/>
      <c r="AC126" s="12"/>
      <c r="AD126" s="12"/>
      <c r="AE126" s="12"/>
      <c r="AR126" s="217" t="s">
        <v>88</v>
      </c>
      <c r="AT126" s="218" t="s">
        <v>79</v>
      </c>
      <c r="AU126" s="218" t="s">
        <v>80</v>
      </c>
      <c r="AY126" s="217" t="s">
        <v>134</v>
      </c>
      <c r="BK126" s="219">
        <f>BK127+BK139+BK152+BK161+BK167</f>
        <v>0</v>
      </c>
    </row>
    <row r="127" s="12" customFormat="1" ht="22.8" customHeight="1">
      <c r="A127" s="12"/>
      <c r="B127" s="205"/>
      <c r="C127" s="206"/>
      <c r="D127" s="207" t="s">
        <v>79</v>
      </c>
      <c r="E127" s="220" t="s">
        <v>88</v>
      </c>
      <c r="F127" s="220" t="s">
        <v>135</v>
      </c>
      <c r="G127" s="206"/>
      <c r="H127" s="206"/>
      <c r="I127" s="209"/>
      <c r="J127" s="209"/>
      <c r="K127" s="221">
        <f>BK127</f>
        <v>0</v>
      </c>
      <c r="L127" s="206"/>
      <c r="M127" s="211"/>
      <c r="N127" s="212"/>
      <c r="O127" s="213"/>
      <c r="P127" s="213"/>
      <c r="Q127" s="214">
        <f>SUM(Q128:Q138)</f>
        <v>0</v>
      </c>
      <c r="R127" s="214">
        <f>SUM(R128:R138)</f>
        <v>0</v>
      </c>
      <c r="S127" s="213"/>
      <c r="T127" s="215">
        <f>SUM(T128:T138)</f>
        <v>0</v>
      </c>
      <c r="U127" s="213"/>
      <c r="V127" s="215">
        <f>SUM(V128:V138)</f>
        <v>0</v>
      </c>
      <c r="W127" s="213"/>
      <c r="X127" s="216">
        <f>SUM(X128:X138)</f>
        <v>0</v>
      </c>
      <c r="Y127" s="12"/>
      <c r="Z127" s="12"/>
      <c r="AA127" s="12"/>
      <c r="AB127" s="12"/>
      <c r="AC127" s="12"/>
      <c r="AD127" s="12"/>
      <c r="AE127" s="12"/>
      <c r="AR127" s="217" t="s">
        <v>88</v>
      </c>
      <c r="AT127" s="218" t="s">
        <v>79</v>
      </c>
      <c r="AU127" s="218" t="s">
        <v>88</v>
      </c>
      <c r="AY127" s="217" t="s">
        <v>134</v>
      </c>
      <c r="BK127" s="219">
        <f>SUM(BK128:BK138)</f>
        <v>0</v>
      </c>
    </row>
    <row r="128" s="2" customFormat="1" ht="33" customHeight="1">
      <c r="A128" s="38"/>
      <c r="B128" s="39"/>
      <c r="C128" s="222" t="s">
        <v>88</v>
      </c>
      <c r="D128" s="222" t="s">
        <v>136</v>
      </c>
      <c r="E128" s="223" t="s">
        <v>137</v>
      </c>
      <c r="F128" s="224" t="s">
        <v>138</v>
      </c>
      <c r="G128" s="225" t="s">
        <v>139</v>
      </c>
      <c r="H128" s="226">
        <v>30.972999999999999</v>
      </c>
      <c r="I128" s="227"/>
      <c r="J128" s="227"/>
      <c r="K128" s="228">
        <f>ROUND(P128*H128,2)</f>
        <v>0</v>
      </c>
      <c r="L128" s="229"/>
      <c r="M128" s="44"/>
      <c r="N128" s="230" t="s">
        <v>1</v>
      </c>
      <c r="O128" s="231" t="s">
        <v>43</v>
      </c>
      <c r="P128" s="232">
        <f>I128+J128</f>
        <v>0</v>
      </c>
      <c r="Q128" s="232">
        <f>ROUND(I128*H128,2)</f>
        <v>0</v>
      </c>
      <c r="R128" s="232">
        <f>ROUND(J128*H128,2)</f>
        <v>0</v>
      </c>
      <c r="S128" s="91"/>
      <c r="T128" s="233">
        <f>S128*H128</f>
        <v>0</v>
      </c>
      <c r="U128" s="233">
        <v>0</v>
      </c>
      <c r="V128" s="233">
        <f>U128*H128</f>
        <v>0</v>
      </c>
      <c r="W128" s="233">
        <v>0</v>
      </c>
      <c r="X128" s="234">
        <f>W128*H128</f>
        <v>0</v>
      </c>
      <c r="Y128" s="38"/>
      <c r="Z128" s="38"/>
      <c r="AA128" s="38"/>
      <c r="AB128" s="38"/>
      <c r="AC128" s="38"/>
      <c r="AD128" s="38"/>
      <c r="AE128" s="38"/>
      <c r="AR128" s="235" t="s">
        <v>140</v>
      </c>
      <c r="AT128" s="235" t="s">
        <v>136</v>
      </c>
      <c r="AU128" s="235" t="s">
        <v>90</v>
      </c>
      <c r="AY128" s="17" t="s">
        <v>134</v>
      </c>
      <c r="BE128" s="236">
        <f>IF(O128="základní",K128,0)</f>
        <v>0</v>
      </c>
      <c r="BF128" s="236">
        <f>IF(O128="snížená",K128,0)</f>
        <v>0</v>
      </c>
      <c r="BG128" s="236">
        <f>IF(O128="zákl. přenesená",K128,0)</f>
        <v>0</v>
      </c>
      <c r="BH128" s="236">
        <f>IF(O128="sníž. přenesená",K128,0)</f>
        <v>0</v>
      </c>
      <c r="BI128" s="236">
        <f>IF(O128="nulová",K128,0)</f>
        <v>0</v>
      </c>
      <c r="BJ128" s="17" t="s">
        <v>88</v>
      </c>
      <c r="BK128" s="236">
        <f>ROUND(P128*H128,2)</f>
        <v>0</v>
      </c>
      <c r="BL128" s="17" t="s">
        <v>140</v>
      </c>
      <c r="BM128" s="235" t="s">
        <v>141</v>
      </c>
    </row>
    <row r="129" s="13" customFormat="1">
      <c r="A129" s="13"/>
      <c r="B129" s="237"/>
      <c r="C129" s="238"/>
      <c r="D129" s="239" t="s">
        <v>142</v>
      </c>
      <c r="E129" s="240" t="s">
        <v>1</v>
      </c>
      <c r="F129" s="241" t="s">
        <v>143</v>
      </c>
      <c r="G129" s="238"/>
      <c r="H129" s="240" t="s">
        <v>1</v>
      </c>
      <c r="I129" s="242"/>
      <c r="J129" s="242"/>
      <c r="K129" s="238"/>
      <c r="L129" s="238"/>
      <c r="M129" s="243"/>
      <c r="N129" s="244"/>
      <c r="O129" s="245"/>
      <c r="P129" s="245"/>
      <c r="Q129" s="245"/>
      <c r="R129" s="245"/>
      <c r="S129" s="245"/>
      <c r="T129" s="245"/>
      <c r="U129" s="245"/>
      <c r="V129" s="245"/>
      <c r="W129" s="245"/>
      <c r="X129" s="246"/>
      <c r="Y129" s="13"/>
      <c r="Z129" s="13"/>
      <c r="AA129" s="13"/>
      <c r="AB129" s="13"/>
      <c r="AC129" s="13"/>
      <c r="AD129" s="13"/>
      <c r="AE129" s="13"/>
      <c r="AT129" s="247" t="s">
        <v>142</v>
      </c>
      <c r="AU129" s="247" t="s">
        <v>90</v>
      </c>
      <c r="AV129" s="13" t="s">
        <v>88</v>
      </c>
      <c r="AW129" s="13" t="s">
        <v>5</v>
      </c>
      <c r="AX129" s="13" t="s">
        <v>80</v>
      </c>
      <c r="AY129" s="247" t="s">
        <v>134</v>
      </c>
    </row>
    <row r="130" s="14" customFormat="1">
      <c r="A130" s="14"/>
      <c r="B130" s="248"/>
      <c r="C130" s="249"/>
      <c r="D130" s="239" t="s">
        <v>142</v>
      </c>
      <c r="E130" s="250" t="s">
        <v>1</v>
      </c>
      <c r="F130" s="251" t="s">
        <v>144</v>
      </c>
      <c r="G130" s="249"/>
      <c r="H130" s="252">
        <v>11.699999999999999</v>
      </c>
      <c r="I130" s="253"/>
      <c r="J130" s="253"/>
      <c r="K130" s="249"/>
      <c r="L130" s="249"/>
      <c r="M130" s="254"/>
      <c r="N130" s="255"/>
      <c r="O130" s="256"/>
      <c r="P130" s="256"/>
      <c r="Q130" s="256"/>
      <c r="R130" s="256"/>
      <c r="S130" s="256"/>
      <c r="T130" s="256"/>
      <c r="U130" s="256"/>
      <c r="V130" s="256"/>
      <c r="W130" s="256"/>
      <c r="X130" s="257"/>
      <c r="Y130" s="14"/>
      <c r="Z130" s="14"/>
      <c r="AA130" s="14"/>
      <c r="AB130" s="14"/>
      <c r="AC130" s="14"/>
      <c r="AD130" s="14"/>
      <c r="AE130" s="14"/>
      <c r="AT130" s="258" t="s">
        <v>142</v>
      </c>
      <c r="AU130" s="258" t="s">
        <v>90</v>
      </c>
      <c r="AV130" s="14" t="s">
        <v>90</v>
      </c>
      <c r="AW130" s="14" t="s">
        <v>5</v>
      </c>
      <c r="AX130" s="14" t="s">
        <v>80</v>
      </c>
      <c r="AY130" s="258" t="s">
        <v>134</v>
      </c>
    </row>
    <row r="131" s="14" customFormat="1">
      <c r="A131" s="14"/>
      <c r="B131" s="248"/>
      <c r="C131" s="249"/>
      <c r="D131" s="239" t="s">
        <v>142</v>
      </c>
      <c r="E131" s="250" t="s">
        <v>1</v>
      </c>
      <c r="F131" s="251" t="s">
        <v>145</v>
      </c>
      <c r="G131" s="249"/>
      <c r="H131" s="252">
        <v>15.725</v>
      </c>
      <c r="I131" s="253"/>
      <c r="J131" s="253"/>
      <c r="K131" s="249"/>
      <c r="L131" s="249"/>
      <c r="M131" s="254"/>
      <c r="N131" s="255"/>
      <c r="O131" s="256"/>
      <c r="P131" s="256"/>
      <c r="Q131" s="256"/>
      <c r="R131" s="256"/>
      <c r="S131" s="256"/>
      <c r="T131" s="256"/>
      <c r="U131" s="256"/>
      <c r="V131" s="256"/>
      <c r="W131" s="256"/>
      <c r="X131" s="257"/>
      <c r="Y131" s="14"/>
      <c r="Z131" s="14"/>
      <c r="AA131" s="14"/>
      <c r="AB131" s="14"/>
      <c r="AC131" s="14"/>
      <c r="AD131" s="14"/>
      <c r="AE131" s="14"/>
      <c r="AT131" s="258" t="s">
        <v>142</v>
      </c>
      <c r="AU131" s="258" t="s">
        <v>90</v>
      </c>
      <c r="AV131" s="14" t="s">
        <v>90</v>
      </c>
      <c r="AW131" s="14" t="s">
        <v>5</v>
      </c>
      <c r="AX131" s="14" t="s">
        <v>80</v>
      </c>
      <c r="AY131" s="258" t="s">
        <v>134</v>
      </c>
    </row>
    <row r="132" s="14" customFormat="1">
      <c r="A132" s="14"/>
      <c r="B132" s="248"/>
      <c r="C132" s="249"/>
      <c r="D132" s="239" t="s">
        <v>142</v>
      </c>
      <c r="E132" s="250" t="s">
        <v>1</v>
      </c>
      <c r="F132" s="251" t="s">
        <v>146</v>
      </c>
      <c r="G132" s="249"/>
      <c r="H132" s="252">
        <v>3.548</v>
      </c>
      <c r="I132" s="253"/>
      <c r="J132" s="253"/>
      <c r="K132" s="249"/>
      <c r="L132" s="249"/>
      <c r="M132" s="254"/>
      <c r="N132" s="255"/>
      <c r="O132" s="256"/>
      <c r="P132" s="256"/>
      <c r="Q132" s="256"/>
      <c r="R132" s="256"/>
      <c r="S132" s="256"/>
      <c r="T132" s="256"/>
      <c r="U132" s="256"/>
      <c r="V132" s="256"/>
      <c r="W132" s="256"/>
      <c r="X132" s="257"/>
      <c r="Y132" s="14"/>
      <c r="Z132" s="14"/>
      <c r="AA132" s="14"/>
      <c r="AB132" s="14"/>
      <c r="AC132" s="14"/>
      <c r="AD132" s="14"/>
      <c r="AE132" s="14"/>
      <c r="AT132" s="258" t="s">
        <v>142</v>
      </c>
      <c r="AU132" s="258" t="s">
        <v>90</v>
      </c>
      <c r="AV132" s="14" t="s">
        <v>90</v>
      </c>
      <c r="AW132" s="14" t="s">
        <v>5</v>
      </c>
      <c r="AX132" s="14" t="s">
        <v>80</v>
      </c>
      <c r="AY132" s="258" t="s">
        <v>134</v>
      </c>
    </row>
    <row r="133" s="15" customFormat="1">
      <c r="A133" s="15"/>
      <c r="B133" s="259"/>
      <c r="C133" s="260"/>
      <c r="D133" s="239" t="s">
        <v>142</v>
      </c>
      <c r="E133" s="261" t="s">
        <v>1</v>
      </c>
      <c r="F133" s="262" t="s">
        <v>147</v>
      </c>
      <c r="G133" s="260"/>
      <c r="H133" s="263">
        <v>30.972999999999999</v>
      </c>
      <c r="I133" s="264"/>
      <c r="J133" s="264"/>
      <c r="K133" s="260"/>
      <c r="L133" s="260"/>
      <c r="M133" s="265"/>
      <c r="N133" s="266"/>
      <c r="O133" s="267"/>
      <c r="P133" s="267"/>
      <c r="Q133" s="267"/>
      <c r="R133" s="267"/>
      <c r="S133" s="267"/>
      <c r="T133" s="267"/>
      <c r="U133" s="267"/>
      <c r="V133" s="267"/>
      <c r="W133" s="267"/>
      <c r="X133" s="268"/>
      <c r="Y133" s="15"/>
      <c r="Z133" s="15"/>
      <c r="AA133" s="15"/>
      <c r="AB133" s="15"/>
      <c r="AC133" s="15"/>
      <c r="AD133" s="15"/>
      <c r="AE133" s="15"/>
      <c r="AT133" s="269" t="s">
        <v>142</v>
      </c>
      <c r="AU133" s="269" t="s">
        <v>90</v>
      </c>
      <c r="AV133" s="15" t="s">
        <v>140</v>
      </c>
      <c r="AW133" s="15" t="s">
        <v>5</v>
      </c>
      <c r="AX133" s="15" t="s">
        <v>88</v>
      </c>
      <c r="AY133" s="269" t="s">
        <v>134</v>
      </c>
    </row>
    <row r="134" s="2" customFormat="1" ht="37.8" customHeight="1">
      <c r="A134" s="38"/>
      <c r="B134" s="39"/>
      <c r="C134" s="222" t="s">
        <v>90</v>
      </c>
      <c r="D134" s="222" t="s">
        <v>136</v>
      </c>
      <c r="E134" s="223" t="s">
        <v>148</v>
      </c>
      <c r="F134" s="224" t="s">
        <v>149</v>
      </c>
      <c r="G134" s="225" t="s">
        <v>139</v>
      </c>
      <c r="H134" s="226">
        <v>30.972999999999999</v>
      </c>
      <c r="I134" s="227"/>
      <c r="J134" s="227"/>
      <c r="K134" s="228">
        <f>ROUND(P134*H134,2)</f>
        <v>0</v>
      </c>
      <c r="L134" s="229"/>
      <c r="M134" s="44"/>
      <c r="N134" s="230" t="s">
        <v>1</v>
      </c>
      <c r="O134" s="231" t="s">
        <v>43</v>
      </c>
      <c r="P134" s="232">
        <f>I134+J134</f>
        <v>0</v>
      </c>
      <c r="Q134" s="232">
        <f>ROUND(I134*H134,2)</f>
        <v>0</v>
      </c>
      <c r="R134" s="232">
        <f>ROUND(J134*H134,2)</f>
        <v>0</v>
      </c>
      <c r="S134" s="91"/>
      <c r="T134" s="233">
        <f>S134*H134</f>
        <v>0</v>
      </c>
      <c r="U134" s="233">
        <v>0</v>
      </c>
      <c r="V134" s="233">
        <f>U134*H134</f>
        <v>0</v>
      </c>
      <c r="W134" s="233">
        <v>0</v>
      </c>
      <c r="X134" s="234">
        <f>W134*H134</f>
        <v>0</v>
      </c>
      <c r="Y134" s="38"/>
      <c r="Z134" s="38"/>
      <c r="AA134" s="38"/>
      <c r="AB134" s="38"/>
      <c r="AC134" s="38"/>
      <c r="AD134" s="38"/>
      <c r="AE134" s="38"/>
      <c r="AR134" s="235" t="s">
        <v>140</v>
      </c>
      <c r="AT134" s="235" t="s">
        <v>136</v>
      </c>
      <c r="AU134" s="235" t="s">
        <v>90</v>
      </c>
      <c r="AY134" s="17" t="s">
        <v>134</v>
      </c>
      <c r="BE134" s="236">
        <f>IF(O134="základní",K134,0)</f>
        <v>0</v>
      </c>
      <c r="BF134" s="236">
        <f>IF(O134="snížená",K134,0)</f>
        <v>0</v>
      </c>
      <c r="BG134" s="236">
        <f>IF(O134="zákl. přenesená",K134,0)</f>
        <v>0</v>
      </c>
      <c r="BH134" s="236">
        <f>IF(O134="sníž. přenesená",K134,0)</f>
        <v>0</v>
      </c>
      <c r="BI134" s="236">
        <f>IF(O134="nulová",K134,0)</f>
        <v>0</v>
      </c>
      <c r="BJ134" s="17" t="s">
        <v>88</v>
      </c>
      <c r="BK134" s="236">
        <f>ROUND(P134*H134,2)</f>
        <v>0</v>
      </c>
      <c r="BL134" s="17" t="s">
        <v>140</v>
      </c>
      <c r="BM134" s="235" t="s">
        <v>150</v>
      </c>
    </row>
    <row r="135" s="2" customFormat="1" ht="37.8" customHeight="1">
      <c r="A135" s="38"/>
      <c r="B135" s="39"/>
      <c r="C135" s="222" t="s">
        <v>151</v>
      </c>
      <c r="D135" s="222" t="s">
        <v>136</v>
      </c>
      <c r="E135" s="223" t="s">
        <v>152</v>
      </c>
      <c r="F135" s="224" t="s">
        <v>153</v>
      </c>
      <c r="G135" s="225" t="s">
        <v>139</v>
      </c>
      <c r="H135" s="226">
        <v>30.972999999999999</v>
      </c>
      <c r="I135" s="227"/>
      <c r="J135" s="227"/>
      <c r="K135" s="228">
        <f>ROUND(P135*H135,2)</f>
        <v>0</v>
      </c>
      <c r="L135" s="229"/>
      <c r="M135" s="44"/>
      <c r="N135" s="230" t="s">
        <v>1</v>
      </c>
      <c r="O135" s="231" t="s">
        <v>43</v>
      </c>
      <c r="P135" s="232">
        <f>I135+J135</f>
        <v>0</v>
      </c>
      <c r="Q135" s="232">
        <f>ROUND(I135*H135,2)</f>
        <v>0</v>
      </c>
      <c r="R135" s="232">
        <f>ROUND(J135*H135,2)</f>
        <v>0</v>
      </c>
      <c r="S135" s="91"/>
      <c r="T135" s="233">
        <f>S135*H135</f>
        <v>0</v>
      </c>
      <c r="U135" s="233">
        <v>0</v>
      </c>
      <c r="V135" s="233">
        <f>U135*H135</f>
        <v>0</v>
      </c>
      <c r="W135" s="233">
        <v>0</v>
      </c>
      <c r="X135" s="234">
        <f>W135*H135</f>
        <v>0</v>
      </c>
      <c r="Y135" s="38"/>
      <c r="Z135" s="38"/>
      <c r="AA135" s="38"/>
      <c r="AB135" s="38"/>
      <c r="AC135" s="38"/>
      <c r="AD135" s="38"/>
      <c r="AE135" s="38"/>
      <c r="AR135" s="235" t="s">
        <v>140</v>
      </c>
      <c r="AT135" s="235" t="s">
        <v>136</v>
      </c>
      <c r="AU135" s="235" t="s">
        <v>90</v>
      </c>
      <c r="AY135" s="17" t="s">
        <v>134</v>
      </c>
      <c r="BE135" s="236">
        <f>IF(O135="základní",K135,0)</f>
        <v>0</v>
      </c>
      <c r="BF135" s="236">
        <f>IF(O135="snížená",K135,0)</f>
        <v>0</v>
      </c>
      <c r="BG135" s="236">
        <f>IF(O135="zákl. přenesená",K135,0)</f>
        <v>0</v>
      </c>
      <c r="BH135" s="236">
        <f>IF(O135="sníž. přenesená",K135,0)</f>
        <v>0</v>
      </c>
      <c r="BI135" s="236">
        <f>IF(O135="nulová",K135,0)</f>
        <v>0</v>
      </c>
      <c r="BJ135" s="17" t="s">
        <v>88</v>
      </c>
      <c r="BK135" s="236">
        <f>ROUND(P135*H135,2)</f>
        <v>0</v>
      </c>
      <c r="BL135" s="17" t="s">
        <v>140</v>
      </c>
      <c r="BM135" s="235" t="s">
        <v>154</v>
      </c>
    </row>
    <row r="136" s="2" customFormat="1" ht="33" customHeight="1">
      <c r="A136" s="38"/>
      <c r="B136" s="39"/>
      <c r="C136" s="222" t="s">
        <v>140</v>
      </c>
      <c r="D136" s="222" t="s">
        <v>136</v>
      </c>
      <c r="E136" s="223" t="s">
        <v>155</v>
      </c>
      <c r="F136" s="224" t="s">
        <v>156</v>
      </c>
      <c r="G136" s="225" t="s">
        <v>139</v>
      </c>
      <c r="H136" s="226">
        <v>30.972999999999999</v>
      </c>
      <c r="I136" s="227"/>
      <c r="J136" s="227"/>
      <c r="K136" s="228">
        <f>ROUND(P136*H136,2)</f>
        <v>0</v>
      </c>
      <c r="L136" s="229"/>
      <c r="M136" s="44"/>
      <c r="N136" s="230" t="s">
        <v>1</v>
      </c>
      <c r="O136" s="231" t="s">
        <v>43</v>
      </c>
      <c r="P136" s="232">
        <f>I136+J136</f>
        <v>0</v>
      </c>
      <c r="Q136" s="232">
        <f>ROUND(I136*H136,2)</f>
        <v>0</v>
      </c>
      <c r="R136" s="232">
        <f>ROUND(J136*H136,2)</f>
        <v>0</v>
      </c>
      <c r="S136" s="91"/>
      <c r="T136" s="233">
        <f>S136*H136</f>
        <v>0</v>
      </c>
      <c r="U136" s="233">
        <v>0</v>
      </c>
      <c r="V136" s="233">
        <f>U136*H136</f>
        <v>0</v>
      </c>
      <c r="W136" s="233">
        <v>0</v>
      </c>
      <c r="X136" s="234">
        <f>W136*H136</f>
        <v>0</v>
      </c>
      <c r="Y136" s="38"/>
      <c r="Z136" s="38"/>
      <c r="AA136" s="38"/>
      <c r="AB136" s="38"/>
      <c r="AC136" s="38"/>
      <c r="AD136" s="38"/>
      <c r="AE136" s="38"/>
      <c r="AR136" s="235" t="s">
        <v>140</v>
      </c>
      <c r="AT136" s="235" t="s">
        <v>136</v>
      </c>
      <c r="AU136" s="235" t="s">
        <v>90</v>
      </c>
      <c r="AY136" s="17" t="s">
        <v>134</v>
      </c>
      <c r="BE136" s="236">
        <f>IF(O136="základní",K136,0)</f>
        <v>0</v>
      </c>
      <c r="BF136" s="236">
        <f>IF(O136="snížená",K136,0)</f>
        <v>0</v>
      </c>
      <c r="BG136" s="236">
        <f>IF(O136="zákl. přenesená",K136,0)</f>
        <v>0</v>
      </c>
      <c r="BH136" s="236">
        <f>IF(O136="sníž. přenesená",K136,0)</f>
        <v>0</v>
      </c>
      <c r="BI136" s="236">
        <f>IF(O136="nulová",K136,0)</f>
        <v>0</v>
      </c>
      <c r="BJ136" s="17" t="s">
        <v>88</v>
      </c>
      <c r="BK136" s="236">
        <f>ROUND(P136*H136,2)</f>
        <v>0</v>
      </c>
      <c r="BL136" s="17" t="s">
        <v>140</v>
      </c>
      <c r="BM136" s="235" t="s">
        <v>157</v>
      </c>
    </row>
    <row r="137" s="2" customFormat="1" ht="24.15" customHeight="1">
      <c r="A137" s="38"/>
      <c r="B137" s="39"/>
      <c r="C137" s="222" t="s">
        <v>158</v>
      </c>
      <c r="D137" s="222" t="s">
        <v>136</v>
      </c>
      <c r="E137" s="223" t="s">
        <v>159</v>
      </c>
      <c r="F137" s="224" t="s">
        <v>160</v>
      </c>
      <c r="G137" s="225" t="s">
        <v>139</v>
      </c>
      <c r="H137" s="226">
        <v>30.972999999999999</v>
      </c>
      <c r="I137" s="227"/>
      <c r="J137" s="227"/>
      <c r="K137" s="228">
        <f>ROUND(P137*H137,2)</f>
        <v>0</v>
      </c>
      <c r="L137" s="229"/>
      <c r="M137" s="44"/>
      <c r="N137" s="230" t="s">
        <v>1</v>
      </c>
      <c r="O137" s="231" t="s">
        <v>43</v>
      </c>
      <c r="P137" s="232">
        <f>I137+J137</f>
        <v>0</v>
      </c>
      <c r="Q137" s="232">
        <f>ROUND(I137*H137,2)</f>
        <v>0</v>
      </c>
      <c r="R137" s="232">
        <f>ROUND(J137*H137,2)</f>
        <v>0</v>
      </c>
      <c r="S137" s="91"/>
      <c r="T137" s="233">
        <f>S137*H137</f>
        <v>0</v>
      </c>
      <c r="U137" s="233">
        <v>0</v>
      </c>
      <c r="V137" s="233">
        <f>U137*H137</f>
        <v>0</v>
      </c>
      <c r="W137" s="233">
        <v>0</v>
      </c>
      <c r="X137" s="234">
        <f>W137*H137</f>
        <v>0</v>
      </c>
      <c r="Y137" s="38"/>
      <c r="Z137" s="38"/>
      <c r="AA137" s="38"/>
      <c r="AB137" s="38"/>
      <c r="AC137" s="38"/>
      <c r="AD137" s="38"/>
      <c r="AE137" s="38"/>
      <c r="AR137" s="235" t="s">
        <v>140</v>
      </c>
      <c r="AT137" s="235" t="s">
        <v>136</v>
      </c>
      <c r="AU137" s="235" t="s">
        <v>90</v>
      </c>
      <c r="AY137" s="17" t="s">
        <v>134</v>
      </c>
      <c r="BE137" s="236">
        <f>IF(O137="základní",K137,0)</f>
        <v>0</v>
      </c>
      <c r="BF137" s="236">
        <f>IF(O137="snížená",K137,0)</f>
        <v>0</v>
      </c>
      <c r="BG137" s="236">
        <f>IF(O137="zákl. přenesená",K137,0)</f>
        <v>0</v>
      </c>
      <c r="BH137" s="236">
        <f>IF(O137="sníž. přenesená",K137,0)</f>
        <v>0</v>
      </c>
      <c r="BI137" s="236">
        <f>IF(O137="nulová",K137,0)</f>
        <v>0</v>
      </c>
      <c r="BJ137" s="17" t="s">
        <v>88</v>
      </c>
      <c r="BK137" s="236">
        <f>ROUND(P137*H137,2)</f>
        <v>0</v>
      </c>
      <c r="BL137" s="17" t="s">
        <v>140</v>
      </c>
      <c r="BM137" s="235" t="s">
        <v>161</v>
      </c>
    </row>
    <row r="138" s="2" customFormat="1" ht="33" customHeight="1">
      <c r="A138" s="38"/>
      <c r="B138" s="39"/>
      <c r="C138" s="222" t="s">
        <v>162</v>
      </c>
      <c r="D138" s="222" t="s">
        <v>136</v>
      </c>
      <c r="E138" s="223" t="s">
        <v>163</v>
      </c>
      <c r="F138" s="224" t="s">
        <v>164</v>
      </c>
      <c r="G138" s="225" t="s">
        <v>165</v>
      </c>
      <c r="H138" s="226">
        <v>30.972999999999999</v>
      </c>
      <c r="I138" s="227"/>
      <c r="J138" s="227"/>
      <c r="K138" s="228">
        <f>ROUND(P138*H138,2)</f>
        <v>0</v>
      </c>
      <c r="L138" s="229"/>
      <c r="M138" s="44"/>
      <c r="N138" s="230" t="s">
        <v>1</v>
      </c>
      <c r="O138" s="231" t="s">
        <v>43</v>
      </c>
      <c r="P138" s="232">
        <f>I138+J138</f>
        <v>0</v>
      </c>
      <c r="Q138" s="232">
        <f>ROUND(I138*H138,2)</f>
        <v>0</v>
      </c>
      <c r="R138" s="232">
        <f>ROUND(J138*H138,2)</f>
        <v>0</v>
      </c>
      <c r="S138" s="91"/>
      <c r="T138" s="233">
        <f>S138*H138</f>
        <v>0</v>
      </c>
      <c r="U138" s="233">
        <v>0</v>
      </c>
      <c r="V138" s="233">
        <f>U138*H138</f>
        <v>0</v>
      </c>
      <c r="W138" s="233">
        <v>0</v>
      </c>
      <c r="X138" s="234">
        <f>W138*H138</f>
        <v>0</v>
      </c>
      <c r="Y138" s="38"/>
      <c r="Z138" s="38"/>
      <c r="AA138" s="38"/>
      <c r="AB138" s="38"/>
      <c r="AC138" s="38"/>
      <c r="AD138" s="38"/>
      <c r="AE138" s="38"/>
      <c r="AR138" s="235" t="s">
        <v>140</v>
      </c>
      <c r="AT138" s="235" t="s">
        <v>136</v>
      </c>
      <c r="AU138" s="235" t="s">
        <v>90</v>
      </c>
      <c r="AY138" s="17" t="s">
        <v>134</v>
      </c>
      <c r="BE138" s="236">
        <f>IF(O138="základní",K138,0)</f>
        <v>0</v>
      </c>
      <c r="BF138" s="236">
        <f>IF(O138="snížená",K138,0)</f>
        <v>0</v>
      </c>
      <c r="BG138" s="236">
        <f>IF(O138="zákl. přenesená",K138,0)</f>
        <v>0</v>
      </c>
      <c r="BH138" s="236">
        <f>IF(O138="sníž. přenesená",K138,0)</f>
        <v>0</v>
      </c>
      <c r="BI138" s="236">
        <f>IF(O138="nulová",K138,0)</f>
        <v>0</v>
      </c>
      <c r="BJ138" s="17" t="s">
        <v>88</v>
      </c>
      <c r="BK138" s="236">
        <f>ROUND(P138*H138,2)</f>
        <v>0</v>
      </c>
      <c r="BL138" s="17" t="s">
        <v>140</v>
      </c>
      <c r="BM138" s="235" t="s">
        <v>166</v>
      </c>
    </row>
    <row r="139" s="12" customFormat="1" ht="22.8" customHeight="1">
      <c r="A139" s="12"/>
      <c r="B139" s="205"/>
      <c r="C139" s="206"/>
      <c r="D139" s="207" t="s">
        <v>79</v>
      </c>
      <c r="E139" s="220" t="s">
        <v>158</v>
      </c>
      <c r="F139" s="220" t="s">
        <v>167</v>
      </c>
      <c r="G139" s="206"/>
      <c r="H139" s="206"/>
      <c r="I139" s="209"/>
      <c r="J139" s="209"/>
      <c r="K139" s="221">
        <f>BK139</f>
        <v>0</v>
      </c>
      <c r="L139" s="206"/>
      <c r="M139" s="211"/>
      <c r="N139" s="212"/>
      <c r="O139" s="213"/>
      <c r="P139" s="213"/>
      <c r="Q139" s="214">
        <f>SUM(Q140:Q151)</f>
        <v>0</v>
      </c>
      <c r="R139" s="214">
        <f>SUM(R140:R151)</f>
        <v>0</v>
      </c>
      <c r="S139" s="213"/>
      <c r="T139" s="215">
        <f>SUM(T140:T151)</f>
        <v>0</v>
      </c>
      <c r="U139" s="213"/>
      <c r="V139" s="215">
        <f>SUM(V140:V151)</f>
        <v>127.85468</v>
      </c>
      <c r="W139" s="213"/>
      <c r="X139" s="216">
        <f>SUM(X140:X151)</f>
        <v>0</v>
      </c>
      <c r="Y139" s="12"/>
      <c r="Z139" s="12"/>
      <c r="AA139" s="12"/>
      <c r="AB139" s="12"/>
      <c r="AC139" s="12"/>
      <c r="AD139" s="12"/>
      <c r="AE139" s="12"/>
      <c r="AR139" s="217" t="s">
        <v>88</v>
      </c>
      <c r="AT139" s="218" t="s">
        <v>79</v>
      </c>
      <c r="AU139" s="218" t="s">
        <v>88</v>
      </c>
      <c r="AY139" s="217" t="s">
        <v>134</v>
      </c>
      <c r="BK139" s="219">
        <f>SUM(BK140:BK151)</f>
        <v>0</v>
      </c>
    </row>
    <row r="140" s="2" customFormat="1" ht="24.15" customHeight="1">
      <c r="A140" s="38"/>
      <c r="B140" s="39"/>
      <c r="C140" s="222" t="s">
        <v>168</v>
      </c>
      <c r="D140" s="222" t="s">
        <v>136</v>
      </c>
      <c r="E140" s="223" t="s">
        <v>169</v>
      </c>
      <c r="F140" s="224" t="s">
        <v>170</v>
      </c>
      <c r="G140" s="225" t="s">
        <v>171</v>
      </c>
      <c r="H140" s="226">
        <v>123.89</v>
      </c>
      <c r="I140" s="227"/>
      <c r="J140" s="227"/>
      <c r="K140" s="228">
        <f>ROUND(P140*H140,2)</f>
        <v>0</v>
      </c>
      <c r="L140" s="229"/>
      <c r="M140" s="44"/>
      <c r="N140" s="230" t="s">
        <v>1</v>
      </c>
      <c r="O140" s="231" t="s">
        <v>43</v>
      </c>
      <c r="P140" s="232">
        <f>I140+J140</f>
        <v>0</v>
      </c>
      <c r="Q140" s="232">
        <f>ROUND(I140*H140,2)</f>
        <v>0</v>
      </c>
      <c r="R140" s="232">
        <f>ROUND(J140*H140,2)</f>
        <v>0</v>
      </c>
      <c r="S140" s="91"/>
      <c r="T140" s="233">
        <f>S140*H140</f>
        <v>0</v>
      </c>
      <c r="U140" s="233">
        <v>0.61199999999999999</v>
      </c>
      <c r="V140" s="233">
        <f>U140*H140</f>
        <v>75.820679999999996</v>
      </c>
      <c r="W140" s="233">
        <v>0</v>
      </c>
      <c r="X140" s="234">
        <f>W140*H140</f>
        <v>0</v>
      </c>
      <c r="Y140" s="38"/>
      <c r="Z140" s="38"/>
      <c r="AA140" s="38"/>
      <c r="AB140" s="38"/>
      <c r="AC140" s="38"/>
      <c r="AD140" s="38"/>
      <c r="AE140" s="38"/>
      <c r="AR140" s="235" t="s">
        <v>140</v>
      </c>
      <c r="AT140" s="235" t="s">
        <v>136</v>
      </c>
      <c r="AU140" s="235" t="s">
        <v>90</v>
      </c>
      <c r="AY140" s="17" t="s">
        <v>134</v>
      </c>
      <c r="BE140" s="236">
        <f>IF(O140="základní",K140,0)</f>
        <v>0</v>
      </c>
      <c r="BF140" s="236">
        <f>IF(O140="snížená",K140,0)</f>
        <v>0</v>
      </c>
      <c r="BG140" s="236">
        <f>IF(O140="zákl. přenesená",K140,0)</f>
        <v>0</v>
      </c>
      <c r="BH140" s="236">
        <f>IF(O140="sníž. přenesená",K140,0)</f>
        <v>0</v>
      </c>
      <c r="BI140" s="236">
        <f>IF(O140="nulová",K140,0)</f>
        <v>0</v>
      </c>
      <c r="BJ140" s="17" t="s">
        <v>88</v>
      </c>
      <c r="BK140" s="236">
        <f>ROUND(P140*H140,2)</f>
        <v>0</v>
      </c>
      <c r="BL140" s="17" t="s">
        <v>140</v>
      </c>
      <c r="BM140" s="235" t="s">
        <v>172</v>
      </c>
    </row>
    <row r="141" s="13" customFormat="1">
      <c r="A141" s="13"/>
      <c r="B141" s="237"/>
      <c r="C141" s="238"/>
      <c r="D141" s="239" t="s">
        <v>142</v>
      </c>
      <c r="E141" s="240" t="s">
        <v>1</v>
      </c>
      <c r="F141" s="241" t="s">
        <v>173</v>
      </c>
      <c r="G141" s="238"/>
      <c r="H141" s="240" t="s">
        <v>1</v>
      </c>
      <c r="I141" s="242"/>
      <c r="J141" s="242"/>
      <c r="K141" s="238"/>
      <c r="L141" s="238"/>
      <c r="M141" s="243"/>
      <c r="N141" s="244"/>
      <c r="O141" s="245"/>
      <c r="P141" s="245"/>
      <c r="Q141" s="245"/>
      <c r="R141" s="245"/>
      <c r="S141" s="245"/>
      <c r="T141" s="245"/>
      <c r="U141" s="245"/>
      <c r="V141" s="245"/>
      <c r="W141" s="245"/>
      <c r="X141" s="246"/>
      <c r="Y141" s="13"/>
      <c r="Z141" s="13"/>
      <c r="AA141" s="13"/>
      <c r="AB141" s="13"/>
      <c r="AC141" s="13"/>
      <c r="AD141" s="13"/>
      <c r="AE141" s="13"/>
      <c r="AT141" s="247" t="s">
        <v>142</v>
      </c>
      <c r="AU141" s="247" t="s">
        <v>90</v>
      </c>
      <c r="AV141" s="13" t="s">
        <v>88</v>
      </c>
      <c r="AW141" s="13" t="s">
        <v>5</v>
      </c>
      <c r="AX141" s="13" t="s">
        <v>80</v>
      </c>
      <c r="AY141" s="247" t="s">
        <v>134</v>
      </c>
    </row>
    <row r="142" s="14" customFormat="1">
      <c r="A142" s="14"/>
      <c r="B142" s="248"/>
      <c r="C142" s="249"/>
      <c r="D142" s="239" t="s">
        <v>142</v>
      </c>
      <c r="E142" s="250" t="s">
        <v>1</v>
      </c>
      <c r="F142" s="251" t="s">
        <v>174</v>
      </c>
      <c r="G142" s="249"/>
      <c r="H142" s="252">
        <v>46.799999999999997</v>
      </c>
      <c r="I142" s="253"/>
      <c r="J142" s="253"/>
      <c r="K142" s="249"/>
      <c r="L142" s="249"/>
      <c r="M142" s="254"/>
      <c r="N142" s="255"/>
      <c r="O142" s="256"/>
      <c r="P142" s="256"/>
      <c r="Q142" s="256"/>
      <c r="R142" s="256"/>
      <c r="S142" s="256"/>
      <c r="T142" s="256"/>
      <c r="U142" s="256"/>
      <c r="V142" s="256"/>
      <c r="W142" s="256"/>
      <c r="X142" s="257"/>
      <c r="Y142" s="14"/>
      <c r="Z142" s="14"/>
      <c r="AA142" s="14"/>
      <c r="AB142" s="14"/>
      <c r="AC142" s="14"/>
      <c r="AD142" s="14"/>
      <c r="AE142" s="14"/>
      <c r="AT142" s="258" t="s">
        <v>142</v>
      </c>
      <c r="AU142" s="258" t="s">
        <v>90</v>
      </c>
      <c r="AV142" s="14" t="s">
        <v>90</v>
      </c>
      <c r="AW142" s="14" t="s">
        <v>5</v>
      </c>
      <c r="AX142" s="14" t="s">
        <v>80</v>
      </c>
      <c r="AY142" s="258" t="s">
        <v>134</v>
      </c>
    </row>
    <row r="143" s="14" customFormat="1">
      <c r="A143" s="14"/>
      <c r="B143" s="248"/>
      <c r="C143" s="249"/>
      <c r="D143" s="239" t="s">
        <v>142</v>
      </c>
      <c r="E143" s="250" t="s">
        <v>1</v>
      </c>
      <c r="F143" s="251" t="s">
        <v>175</v>
      </c>
      <c r="G143" s="249"/>
      <c r="H143" s="252">
        <v>62.899999999999999</v>
      </c>
      <c r="I143" s="253"/>
      <c r="J143" s="253"/>
      <c r="K143" s="249"/>
      <c r="L143" s="249"/>
      <c r="M143" s="254"/>
      <c r="N143" s="255"/>
      <c r="O143" s="256"/>
      <c r="P143" s="256"/>
      <c r="Q143" s="256"/>
      <c r="R143" s="256"/>
      <c r="S143" s="256"/>
      <c r="T143" s="256"/>
      <c r="U143" s="256"/>
      <c r="V143" s="256"/>
      <c r="W143" s="256"/>
      <c r="X143" s="257"/>
      <c r="Y143" s="14"/>
      <c r="Z143" s="14"/>
      <c r="AA143" s="14"/>
      <c r="AB143" s="14"/>
      <c r="AC143" s="14"/>
      <c r="AD143" s="14"/>
      <c r="AE143" s="14"/>
      <c r="AT143" s="258" t="s">
        <v>142</v>
      </c>
      <c r="AU143" s="258" t="s">
        <v>90</v>
      </c>
      <c r="AV143" s="14" t="s">
        <v>90</v>
      </c>
      <c r="AW143" s="14" t="s">
        <v>5</v>
      </c>
      <c r="AX143" s="14" t="s">
        <v>80</v>
      </c>
      <c r="AY143" s="258" t="s">
        <v>134</v>
      </c>
    </row>
    <row r="144" s="14" customFormat="1">
      <c r="A144" s="14"/>
      <c r="B144" s="248"/>
      <c r="C144" s="249"/>
      <c r="D144" s="239" t="s">
        <v>142</v>
      </c>
      <c r="E144" s="250" t="s">
        <v>1</v>
      </c>
      <c r="F144" s="251" t="s">
        <v>176</v>
      </c>
      <c r="G144" s="249"/>
      <c r="H144" s="252">
        <v>14.19</v>
      </c>
      <c r="I144" s="253"/>
      <c r="J144" s="253"/>
      <c r="K144" s="249"/>
      <c r="L144" s="249"/>
      <c r="M144" s="254"/>
      <c r="N144" s="255"/>
      <c r="O144" s="256"/>
      <c r="P144" s="256"/>
      <c r="Q144" s="256"/>
      <c r="R144" s="256"/>
      <c r="S144" s="256"/>
      <c r="T144" s="256"/>
      <c r="U144" s="256"/>
      <c r="V144" s="256"/>
      <c r="W144" s="256"/>
      <c r="X144" s="257"/>
      <c r="Y144" s="14"/>
      <c r="Z144" s="14"/>
      <c r="AA144" s="14"/>
      <c r="AB144" s="14"/>
      <c r="AC144" s="14"/>
      <c r="AD144" s="14"/>
      <c r="AE144" s="14"/>
      <c r="AT144" s="258" t="s">
        <v>142</v>
      </c>
      <c r="AU144" s="258" t="s">
        <v>90</v>
      </c>
      <c r="AV144" s="14" t="s">
        <v>90</v>
      </c>
      <c r="AW144" s="14" t="s">
        <v>5</v>
      </c>
      <c r="AX144" s="14" t="s">
        <v>80</v>
      </c>
      <c r="AY144" s="258" t="s">
        <v>134</v>
      </c>
    </row>
    <row r="145" s="15" customFormat="1">
      <c r="A145" s="15"/>
      <c r="B145" s="259"/>
      <c r="C145" s="260"/>
      <c r="D145" s="239" t="s">
        <v>142</v>
      </c>
      <c r="E145" s="261" t="s">
        <v>1</v>
      </c>
      <c r="F145" s="262" t="s">
        <v>147</v>
      </c>
      <c r="G145" s="260"/>
      <c r="H145" s="263">
        <v>123.88999999999999</v>
      </c>
      <c r="I145" s="264"/>
      <c r="J145" s="264"/>
      <c r="K145" s="260"/>
      <c r="L145" s="260"/>
      <c r="M145" s="265"/>
      <c r="N145" s="266"/>
      <c r="O145" s="267"/>
      <c r="P145" s="267"/>
      <c r="Q145" s="267"/>
      <c r="R145" s="267"/>
      <c r="S145" s="267"/>
      <c r="T145" s="267"/>
      <c r="U145" s="267"/>
      <c r="V145" s="267"/>
      <c r="W145" s="267"/>
      <c r="X145" s="268"/>
      <c r="Y145" s="15"/>
      <c r="Z145" s="15"/>
      <c r="AA145" s="15"/>
      <c r="AB145" s="15"/>
      <c r="AC145" s="15"/>
      <c r="AD145" s="15"/>
      <c r="AE145" s="15"/>
      <c r="AT145" s="269" t="s">
        <v>142</v>
      </c>
      <c r="AU145" s="269" t="s">
        <v>90</v>
      </c>
      <c r="AV145" s="15" t="s">
        <v>140</v>
      </c>
      <c r="AW145" s="15" t="s">
        <v>5</v>
      </c>
      <c r="AX145" s="15" t="s">
        <v>88</v>
      </c>
      <c r="AY145" s="269" t="s">
        <v>134</v>
      </c>
    </row>
    <row r="146" s="2" customFormat="1" ht="16.5" customHeight="1">
      <c r="A146" s="38"/>
      <c r="B146" s="39"/>
      <c r="C146" s="270" t="s">
        <v>177</v>
      </c>
      <c r="D146" s="270" t="s">
        <v>178</v>
      </c>
      <c r="E146" s="271" t="s">
        <v>179</v>
      </c>
      <c r="F146" s="272" t="s">
        <v>180</v>
      </c>
      <c r="G146" s="273" t="s">
        <v>165</v>
      </c>
      <c r="H146" s="274">
        <v>52.033999999999999</v>
      </c>
      <c r="I146" s="275"/>
      <c r="J146" s="276"/>
      <c r="K146" s="277">
        <f>ROUND(P146*H146,2)</f>
        <v>0</v>
      </c>
      <c r="L146" s="276"/>
      <c r="M146" s="278"/>
      <c r="N146" s="279" t="s">
        <v>1</v>
      </c>
      <c r="O146" s="231" t="s">
        <v>43</v>
      </c>
      <c r="P146" s="232">
        <f>I146+J146</f>
        <v>0</v>
      </c>
      <c r="Q146" s="232">
        <f>ROUND(I146*H146,2)</f>
        <v>0</v>
      </c>
      <c r="R146" s="232">
        <f>ROUND(J146*H146,2)</f>
        <v>0</v>
      </c>
      <c r="S146" s="91"/>
      <c r="T146" s="233">
        <f>S146*H146</f>
        <v>0</v>
      </c>
      <c r="U146" s="233">
        <v>1</v>
      </c>
      <c r="V146" s="233">
        <f>U146*H146</f>
        <v>52.033999999999999</v>
      </c>
      <c r="W146" s="233">
        <v>0</v>
      </c>
      <c r="X146" s="234">
        <f>W146*H146</f>
        <v>0</v>
      </c>
      <c r="Y146" s="38"/>
      <c r="Z146" s="38"/>
      <c r="AA146" s="38"/>
      <c r="AB146" s="38"/>
      <c r="AC146" s="38"/>
      <c r="AD146" s="38"/>
      <c r="AE146" s="38"/>
      <c r="AR146" s="235" t="s">
        <v>177</v>
      </c>
      <c r="AT146" s="235" t="s">
        <v>178</v>
      </c>
      <c r="AU146" s="235" t="s">
        <v>90</v>
      </c>
      <c r="AY146" s="17" t="s">
        <v>134</v>
      </c>
      <c r="BE146" s="236">
        <f>IF(O146="základní",K146,0)</f>
        <v>0</v>
      </c>
      <c r="BF146" s="236">
        <f>IF(O146="snížená",K146,0)</f>
        <v>0</v>
      </c>
      <c r="BG146" s="236">
        <f>IF(O146="zákl. přenesená",K146,0)</f>
        <v>0</v>
      </c>
      <c r="BH146" s="236">
        <f>IF(O146="sníž. přenesená",K146,0)</f>
        <v>0</v>
      </c>
      <c r="BI146" s="236">
        <f>IF(O146="nulová",K146,0)</f>
        <v>0</v>
      </c>
      <c r="BJ146" s="17" t="s">
        <v>88</v>
      </c>
      <c r="BK146" s="236">
        <f>ROUND(P146*H146,2)</f>
        <v>0</v>
      </c>
      <c r="BL146" s="17" t="s">
        <v>140</v>
      </c>
      <c r="BM146" s="235" t="s">
        <v>181</v>
      </c>
    </row>
    <row r="147" s="13" customFormat="1">
      <c r="A147" s="13"/>
      <c r="B147" s="237"/>
      <c r="C147" s="238"/>
      <c r="D147" s="239" t="s">
        <v>142</v>
      </c>
      <c r="E147" s="240" t="s">
        <v>1</v>
      </c>
      <c r="F147" s="241" t="s">
        <v>182</v>
      </c>
      <c r="G147" s="238"/>
      <c r="H147" s="240" t="s">
        <v>1</v>
      </c>
      <c r="I147" s="242"/>
      <c r="J147" s="242"/>
      <c r="K147" s="238"/>
      <c r="L147" s="238"/>
      <c r="M147" s="243"/>
      <c r="N147" s="244"/>
      <c r="O147" s="245"/>
      <c r="P147" s="245"/>
      <c r="Q147" s="245"/>
      <c r="R147" s="245"/>
      <c r="S147" s="245"/>
      <c r="T147" s="245"/>
      <c r="U147" s="245"/>
      <c r="V147" s="245"/>
      <c r="W147" s="245"/>
      <c r="X147" s="246"/>
      <c r="Y147" s="13"/>
      <c r="Z147" s="13"/>
      <c r="AA147" s="13"/>
      <c r="AB147" s="13"/>
      <c r="AC147" s="13"/>
      <c r="AD147" s="13"/>
      <c r="AE147" s="13"/>
      <c r="AT147" s="247" t="s">
        <v>142</v>
      </c>
      <c r="AU147" s="247" t="s">
        <v>90</v>
      </c>
      <c r="AV147" s="13" t="s">
        <v>88</v>
      </c>
      <c r="AW147" s="13" t="s">
        <v>5</v>
      </c>
      <c r="AX147" s="13" t="s">
        <v>80</v>
      </c>
      <c r="AY147" s="247" t="s">
        <v>134</v>
      </c>
    </row>
    <row r="148" s="14" customFormat="1">
      <c r="A148" s="14"/>
      <c r="B148" s="248"/>
      <c r="C148" s="249"/>
      <c r="D148" s="239" t="s">
        <v>142</v>
      </c>
      <c r="E148" s="250" t="s">
        <v>1</v>
      </c>
      <c r="F148" s="251" t="s">
        <v>183</v>
      </c>
      <c r="G148" s="249"/>
      <c r="H148" s="252">
        <v>19.655999999999999</v>
      </c>
      <c r="I148" s="253"/>
      <c r="J148" s="253"/>
      <c r="K148" s="249"/>
      <c r="L148" s="249"/>
      <c r="M148" s="254"/>
      <c r="N148" s="255"/>
      <c r="O148" s="256"/>
      <c r="P148" s="256"/>
      <c r="Q148" s="256"/>
      <c r="R148" s="256"/>
      <c r="S148" s="256"/>
      <c r="T148" s="256"/>
      <c r="U148" s="256"/>
      <c r="V148" s="256"/>
      <c r="W148" s="256"/>
      <c r="X148" s="257"/>
      <c r="Y148" s="14"/>
      <c r="Z148" s="14"/>
      <c r="AA148" s="14"/>
      <c r="AB148" s="14"/>
      <c r="AC148" s="14"/>
      <c r="AD148" s="14"/>
      <c r="AE148" s="14"/>
      <c r="AT148" s="258" t="s">
        <v>142</v>
      </c>
      <c r="AU148" s="258" t="s">
        <v>90</v>
      </c>
      <c r="AV148" s="14" t="s">
        <v>90</v>
      </c>
      <c r="AW148" s="14" t="s">
        <v>5</v>
      </c>
      <c r="AX148" s="14" t="s">
        <v>80</v>
      </c>
      <c r="AY148" s="258" t="s">
        <v>134</v>
      </c>
    </row>
    <row r="149" s="14" customFormat="1">
      <c r="A149" s="14"/>
      <c r="B149" s="248"/>
      <c r="C149" s="249"/>
      <c r="D149" s="239" t="s">
        <v>142</v>
      </c>
      <c r="E149" s="250" t="s">
        <v>1</v>
      </c>
      <c r="F149" s="251" t="s">
        <v>184</v>
      </c>
      <c r="G149" s="249"/>
      <c r="H149" s="252">
        <v>26.417999999999999</v>
      </c>
      <c r="I149" s="253"/>
      <c r="J149" s="253"/>
      <c r="K149" s="249"/>
      <c r="L149" s="249"/>
      <c r="M149" s="254"/>
      <c r="N149" s="255"/>
      <c r="O149" s="256"/>
      <c r="P149" s="256"/>
      <c r="Q149" s="256"/>
      <c r="R149" s="256"/>
      <c r="S149" s="256"/>
      <c r="T149" s="256"/>
      <c r="U149" s="256"/>
      <c r="V149" s="256"/>
      <c r="W149" s="256"/>
      <c r="X149" s="257"/>
      <c r="Y149" s="14"/>
      <c r="Z149" s="14"/>
      <c r="AA149" s="14"/>
      <c r="AB149" s="14"/>
      <c r="AC149" s="14"/>
      <c r="AD149" s="14"/>
      <c r="AE149" s="14"/>
      <c r="AT149" s="258" t="s">
        <v>142</v>
      </c>
      <c r="AU149" s="258" t="s">
        <v>90</v>
      </c>
      <c r="AV149" s="14" t="s">
        <v>90</v>
      </c>
      <c r="AW149" s="14" t="s">
        <v>5</v>
      </c>
      <c r="AX149" s="14" t="s">
        <v>80</v>
      </c>
      <c r="AY149" s="258" t="s">
        <v>134</v>
      </c>
    </row>
    <row r="150" s="14" customFormat="1">
      <c r="A150" s="14"/>
      <c r="B150" s="248"/>
      <c r="C150" s="249"/>
      <c r="D150" s="239" t="s">
        <v>142</v>
      </c>
      <c r="E150" s="250" t="s">
        <v>1</v>
      </c>
      <c r="F150" s="251" t="s">
        <v>185</v>
      </c>
      <c r="G150" s="249"/>
      <c r="H150" s="252">
        <v>5.96</v>
      </c>
      <c r="I150" s="253"/>
      <c r="J150" s="253"/>
      <c r="K150" s="249"/>
      <c r="L150" s="249"/>
      <c r="M150" s="254"/>
      <c r="N150" s="255"/>
      <c r="O150" s="256"/>
      <c r="P150" s="256"/>
      <c r="Q150" s="256"/>
      <c r="R150" s="256"/>
      <c r="S150" s="256"/>
      <c r="T150" s="256"/>
      <c r="U150" s="256"/>
      <c r="V150" s="256"/>
      <c r="W150" s="256"/>
      <c r="X150" s="257"/>
      <c r="Y150" s="14"/>
      <c r="Z150" s="14"/>
      <c r="AA150" s="14"/>
      <c r="AB150" s="14"/>
      <c r="AC150" s="14"/>
      <c r="AD150" s="14"/>
      <c r="AE150" s="14"/>
      <c r="AT150" s="258" t="s">
        <v>142</v>
      </c>
      <c r="AU150" s="258" t="s">
        <v>90</v>
      </c>
      <c r="AV150" s="14" t="s">
        <v>90</v>
      </c>
      <c r="AW150" s="14" t="s">
        <v>5</v>
      </c>
      <c r="AX150" s="14" t="s">
        <v>80</v>
      </c>
      <c r="AY150" s="258" t="s">
        <v>134</v>
      </c>
    </row>
    <row r="151" s="15" customFormat="1">
      <c r="A151" s="15"/>
      <c r="B151" s="259"/>
      <c r="C151" s="260"/>
      <c r="D151" s="239" t="s">
        <v>142</v>
      </c>
      <c r="E151" s="261" t="s">
        <v>1</v>
      </c>
      <c r="F151" s="262" t="s">
        <v>147</v>
      </c>
      <c r="G151" s="260"/>
      <c r="H151" s="263">
        <v>52.033999999999999</v>
      </c>
      <c r="I151" s="264"/>
      <c r="J151" s="264"/>
      <c r="K151" s="260"/>
      <c r="L151" s="260"/>
      <c r="M151" s="265"/>
      <c r="N151" s="266"/>
      <c r="O151" s="267"/>
      <c r="P151" s="267"/>
      <c r="Q151" s="267"/>
      <c r="R151" s="267"/>
      <c r="S151" s="267"/>
      <c r="T151" s="267"/>
      <c r="U151" s="267"/>
      <c r="V151" s="267"/>
      <c r="W151" s="267"/>
      <c r="X151" s="268"/>
      <c r="Y151" s="15"/>
      <c r="Z151" s="15"/>
      <c r="AA151" s="15"/>
      <c r="AB151" s="15"/>
      <c r="AC151" s="15"/>
      <c r="AD151" s="15"/>
      <c r="AE151" s="15"/>
      <c r="AT151" s="269" t="s">
        <v>142</v>
      </c>
      <c r="AU151" s="269" t="s">
        <v>90</v>
      </c>
      <c r="AV151" s="15" t="s">
        <v>140</v>
      </c>
      <c r="AW151" s="15" t="s">
        <v>5</v>
      </c>
      <c r="AX151" s="15" t="s">
        <v>88</v>
      </c>
      <c r="AY151" s="269" t="s">
        <v>134</v>
      </c>
    </row>
    <row r="152" s="12" customFormat="1" ht="22.8" customHeight="1">
      <c r="A152" s="12"/>
      <c r="B152" s="205"/>
      <c r="C152" s="206"/>
      <c r="D152" s="207" t="s">
        <v>79</v>
      </c>
      <c r="E152" s="220" t="s">
        <v>186</v>
      </c>
      <c r="F152" s="220" t="s">
        <v>187</v>
      </c>
      <c r="G152" s="206"/>
      <c r="H152" s="206"/>
      <c r="I152" s="209"/>
      <c r="J152" s="209"/>
      <c r="K152" s="221">
        <f>BK152</f>
        <v>0</v>
      </c>
      <c r="L152" s="206"/>
      <c r="M152" s="211"/>
      <c r="N152" s="212"/>
      <c r="O152" s="213"/>
      <c r="P152" s="213"/>
      <c r="Q152" s="214">
        <f>SUM(Q153:Q160)</f>
        <v>0</v>
      </c>
      <c r="R152" s="214">
        <f>SUM(R153:R160)</f>
        <v>0</v>
      </c>
      <c r="S152" s="213"/>
      <c r="T152" s="215">
        <f>SUM(T153:T160)</f>
        <v>0</v>
      </c>
      <c r="U152" s="213"/>
      <c r="V152" s="215">
        <f>SUM(V153:V160)</f>
        <v>0.053251800000000002</v>
      </c>
      <c r="W152" s="213"/>
      <c r="X152" s="216">
        <f>SUM(X153:X160)</f>
        <v>0</v>
      </c>
      <c r="Y152" s="12"/>
      <c r="Z152" s="12"/>
      <c r="AA152" s="12"/>
      <c r="AB152" s="12"/>
      <c r="AC152" s="12"/>
      <c r="AD152" s="12"/>
      <c r="AE152" s="12"/>
      <c r="AR152" s="217" t="s">
        <v>88</v>
      </c>
      <c r="AT152" s="218" t="s">
        <v>79</v>
      </c>
      <c r="AU152" s="218" t="s">
        <v>88</v>
      </c>
      <c r="AY152" s="217" t="s">
        <v>134</v>
      </c>
      <c r="BK152" s="219">
        <f>SUM(BK153:BK160)</f>
        <v>0</v>
      </c>
    </row>
    <row r="153" s="2" customFormat="1" ht="24.15" customHeight="1">
      <c r="A153" s="38"/>
      <c r="B153" s="39"/>
      <c r="C153" s="222" t="s">
        <v>186</v>
      </c>
      <c r="D153" s="222" t="s">
        <v>136</v>
      </c>
      <c r="E153" s="223" t="s">
        <v>188</v>
      </c>
      <c r="F153" s="224" t="s">
        <v>189</v>
      </c>
      <c r="G153" s="225" t="s">
        <v>190</v>
      </c>
      <c r="H153" s="226">
        <v>40.899999999999999</v>
      </c>
      <c r="I153" s="227"/>
      <c r="J153" s="227"/>
      <c r="K153" s="228">
        <f>ROUND(P153*H153,2)</f>
        <v>0</v>
      </c>
      <c r="L153" s="229"/>
      <c r="M153" s="44"/>
      <c r="N153" s="230" t="s">
        <v>1</v>
      </c>
      <c r="O153" s="231" t="s">
        <v>43</v>
      </c>
      <c r="P153" s="232">
        <f>I153+J153</f>
        <v>0</v>
      </c>
      <c r="Q153" s="232">
        <f>ROUND(I153*H153,2)</f>
        <v>0</v>
      </c>
      <c r="R153" s="232">
        <f>ROUND(J153*H153,2)</f>
        <v>0</v>
      </c>
      <c r="S153" s="91"/>
      <c r="T153" s="233">
        <f>S153*H153</f>
        <v>0</v>
      </c>
      <c r="U153" s="233">
        <v>0</v>
      </c>
      <c r="V153" s="233">
        <f>U153*H153</f>
        <v>0</v>
      </c>
      <c r="W153" s="233">
        <v>0</v>
      </c>
      <c r="X153" s="234">
        <f>W153*H153</f>
        <v>0</v>
      </c>
      <c r="Y153" s="38"/>
      <c r="Z153" s="38"/>
      <c r="AA153" s="38"/>
      <c r="AB153" s="38"/>
      <c r="AC153" s="38"/>
      <c r="AD153" s="38"/>
      <c r="AE153" s="38"/>
      <c r="AR153" s="235" t="s">
        <v>140</v>
      </c>
      <c r="AT153" s="235" t="s">
        <v>136</v>
      </c>
      <c r="AU153" s="235" t="s">
        <v>90</v>
      </c>
      <c r="AY153" s="17" t="s">
        <v>134</v>
      </c>
      <c r="BE153" s="236">
        <f>IF(O153="základní",K153,0)</f>
        <v>0</v>
      </c>
      <c r="BF153" s="236">
        <f>IF(O153="snížená",K153,0)</f>
        <v>0</v>
      </c>
      <c r="BG153" s="236">
        <f>IF(O153="zákl. přenesená",K153,0)</f>
        <v>0</v>
      </c>
      <c r="BH153" s="236">
        <f>IF(O153="sníž. přenesená",K153,0)</f>
        <v>0</v>
      </c>
      <c r="BI153" s="236">
        <f>IF(O153="nulová",K153,0)</f>
        <v>0</v>
      </c>
      <c r="BJ153" s="17" t="s">
        <v>88</v>
      </c>
      <c r="BK153" s="236">
        <f>ROUND(P153*H153,2)</f>
        <v>0</v>
      </c>
      <c r="BL153" s="17" t="s">
        <v>140</v>
      </c>
      <c r="BM153" s="235" t="s">
        <v>191</v>
      </c>
    </row>
    <row r="154" s="13" customFormat="1">
      <c r="A154" s="13"/>
      <c r="B154" s="237"/>
      <c r="C154" s="238"/>
      <c r="D154" s="239" t="s">
        <v>142</v>
      </c>
      <c r="E154" s="240" t="s">
        <v>1</v>
      </c>
      <c r="F154" s="241" t="s">
        <v>192</v>
      </c>
      <c r="G154" s="238"/>
      <c r="H154" s="240" t="s">
        <v>1</v>
      </c>
      <c r="I154" s="242"/>
      <c r="J154" s="242"/>
      <c r="K154" s="238"/>
      <c r="L154" s="238"/>
      <c r="M154" s="243"/>
      <c r="N154" s="244"/>
      <c r="O154" s="245"/>
      <c r="P154" s="245"/>
      <c r="Q154" s="245"/>
      <c r="R154" s="245"/>
      <c r="S154" s="245"/>
      <c r="T154" s="245"/>
      <c r="U154" s="245"/>
      <c r="V154" s="245"/>
      <c r="W154" s="245"/>
      <c r="X154" s="246"/>
      <c r="Y154" s="13"/>
      <c r="Z154" s="13"/>
      <c r="AA154" s="13"/>
      <c r="AB154" s="13"/>
      <c r="AC154" s="13"/>
      <c r="AD154" s="13"/>
      <c r="AE154" s="13"/>
      <c r="AT154" s="247" t="s">
        <v>142</v>
      </c>
      <c r="AU154" s="247" t="s">
        <v>90</v>
      </c>
      <c r="AV154" s="13" t="s">
        <v>88</v>
      </c>
      <c r="AW154" s="13" t="s">
        <v>5</v>
      </c>
      <c r="AX154" s="13" t="s">
        <v>80</v>
      </c>
      <c r="AY154" s="247" t="s">
        <v>134</v>
      </c>
    </row>
    <row r="155" s="14" customFormat="1">
      <c r="A155" s="14"/>
      <c r="B155" s="248"/>
      <c r="C155" s="249"/>
      <c r="D155" s="239" t="s">
        <v>142</v>
      </c>
      <c r="E155" s="250" t="s">
        <v>1</v>
      </c>
      <c r="F155" s="251" t="s">
        <v>193</v>
      </c>
      <c r="G155" s="249"/>
      <c r="H155" s="252">
        <v>40.899999999999999</v>
      </c>
      <c r="I155" s="253"/>
      <c r="J155" s="253"/>
      <c r="K155" s="249"/>
      <c r="L155" s="249"/>
      <c r="M155" s="254"/>
      <c r="N155" s="255"/>
      <c r="O155" s="256"/>
      <c r="P155" s="256"/>
      <c r="Q155" s="256"/>
      <c r="R155" s="256"/>
      <c r="S155" s="256"/>
      <c r="T155" s="256"/>
      <c r="U155" s="256"/>
      <c r="V155" s="256"/>
      <c r="W155" s="256"/>
      <c r="X155" s="257"/>
      <c r="Y155" s="14"/>
      <c r="Z155" s="14"/>
      <c r="AA155" s="14"/>
      <c r="AB155" s="14"/>
      <c r="AC155" s="14"/>
      <c r="AD155" s="14"/>
      <c r="AE155" s="14"/>
      <c r="AT155" s="258" t="s">
        <v>142</v>
      </c>
      <c r="AU155" s="258" t="s">
        <v>90</v>
      </c>
      <c r="AV155" s="14" t="s">
        <v>90</v>
      </c>
      <c r="AW155" s="14" t="s">
        <v>5</v>
      </c>
      <c r="AX155" s="14" t="s">
        <v>80</v>
      </c>
      <c r="AY155" s="258" t="s">
        <v>134</v>
      </c>
    </row>
    <row r="156" s="15" customFormat="1">
      <c r="A156" s="15"/>
      <c r="B156" s="259"/>
      <c r="C156" s="260"/>
      <c r="D156" s="239" t="s">
        <v>142</v>
      </c>
      <c r="E156" s="261" t="s">
        <v>1</v>
      </c>
      <c r="F156" s="262" t="s">
        <v>147</v>
      </c>
      <c r="G156" s="260"/>
      <c r="H156" s="263">
        <v>40.899999999999999</v>
      </c>
      <c r="I156" s="264"/>
      <c r="J156" s="264"/>
      <c r="K156" s="260"/>
      <c r="L156" s="260"/>
      <c r="M156" s="265"/>
      <c r="N156" s="266"/>
      <c r="O156" s="267"/>
      <c r="P156" s="267"/>
      <c r="Q156" s="267"/>
      <c r="R156" s="267"/>
      <c r="S156" s="267"/>
      <c r="T156" s="267"/>
      <c r="U156" s="267"/>
      <c r="V156" s="267"/>
      <c r="W156" s="267"/>
      <c r="X156" s="268"/>
      <c r="Y156" s="15"/>
      <c r="Z156" s="15"/>
      <c r="AA156" s="15"/>
      <c r="AB156" s="15"/>
      <c r="AC156" s="15"/>
      <c r="AD156" s="15"/>
      <c r="AE156" s="15"/>
      <c r="AT156" s="269" t="s">
        <v>142</v>
      </c>
      <c r="AU156" s="269" t="s">
        <v>90</v>
      </c>
      <c r="AV156" s="15" t="s">
        <v>140</v>
      </c>
      <c r="AW156" s="15" t="s">
        <v>5</v>
      </c>
      <c r="AX156" s="15" t="s">
        <v>88</v>
      </c>
      <c r="AY156" s="269" t="s">
        <v>134</v>
      </c>
    </row>
    <row r="157" s="2" customFormat="1" ht="16.5" customHeight="1">
      <c r="A157" s="38"/>
      <c r="B157" s="39"/>
      <c r="C157" s="270" t="s">
        <v>194</v>
      </c>
      <c r="D157" s="270" t="s">
        <v>178</v>
      </c>
      <c r="E157" s="271" t="s">
        <v>195</v>
      </c>
      <c r="F157" s="272" t="s">
        <v>196</v>
      </c>
      <c r="G157" s="273" t="s">
        <v>197</v>
      </c>
      <c r="H157" s="274">
        <v>42.945</v>
      </c>
      <c r="I157" s="275"/>
      <c r="J157" s="276"/>
      <c r="K157" s="277">
        <f>ROUND(P157*H157,2)</f>
        <v>0</v>
      </c>
      <c r="L157" s="276"/>
      <c r="M157" s="278"/>
      <c r="N157" s="279" t="s">
        <v>1</v>
      </c>
      <c r="O157" s="231" t="s">
        <v>43</v>
      </c>
      <c r="P157" s="232">
        <f>I157+J157</f>
        <v>0</v>
      </c>
      <c r="Q157" s="232">
        <f>ROUND(I157*H157,2)</f>
        <v>0</v>
      </c>
      <c r="R157" s="232">
        <f>ROUND(J157*H157,2)</f>
        <v>0</v>
      </c>
      <c r="S157" s="91"/>
      <c r="T157" s="233">
        <f>S157*H157</f>
        <v>0</v>
      </c>
      <c r="U157" s="233">
        <v>0.00124</v>
      </c>
      <c r="V157" s="233">
        <f>U157*H157</f>
        <v>0.053251800000000002</v>
      </c>
      <c r="W157" s="233">
        <v>0</v>
      </c>
      <c r="X157" s="234">
        <f>W157*H157</f>
        <v>0</v>
      </c>
      <c r="Y157" s="38"/>
      <c r="Z157" s="38"/>
      <c r="AA157" s="38"/>
      <c r="AB157" s="38"/>
      <c r="AC157" s="38"/>
      <c r="AD157" s="38"/>
      <c r="AE157" s="38"/>
      <c r="AR157" s="235" t="s">
        <v>177</v>
      </c>
      <c r="AT157" s="235" t="s">
        <v>178</v>
      </c>
      <c r="AU157" s="235" t="s">
        <v>90</v>
      </c>
      <c r="AY157" s="17" t="s">
        <v>134</v>
      </c>
      <c r="BE157" s="236">
        <f>IF(O157="základní",K157,0)</f>
        <v>0</v>
      </c>
      <c r="BF157" s="236">
        <f>IF(O157="snížená",K157,0)</f>
        <v>0</v>
      </c>
      <c r="BG157" s="236">
        <f>IF(O157="zákl. přenesená",K157,0)</f>
        <v>0</v>
      </c>
      <c r="BH157" s="236">
        <f>IF(O157="sníž. přenesená",K157,0)</f>
        <v>0</v>
      </c>
      <c r="BI157" s="236">
        <f>IF(O157="nulová",K157,0)</f>
        <v>0</v>
      </c>
      <c r="BJ157" s="17" t="s">
        <v>88</v>
      </c>
      <c r="BK157" s="236">
        <f>ROUND(P157*H157,2)</f>
        <v>0</v>
      </c>
      <c r="BL157" s="17" t="s">
        <v>140</v>
      </c>
      <c r="BM157" s="235" t="s">
        <v>198</v>
      </c>
    </row>
    <row r="158" s="14" customFormat="1">
      <c r="A158" s="14"/>
      <c r="B158" s="248"/>
      <c r="C158" s="249"/>
      <c r="D158" s="239" t="s">
        <v>142</v>
      </c>
      <c r="E158" s="250" t="s">
        <v>1</v>
      </c>
      <c r="F158" s="251" t="s">
        <v>199</v>
      </c>
      <c r="G158" s="249"/>
      <c r="H158" s="252">
        <v>40.899999999999999</v>
      </c>
      <c r="I158" s="253"/>
      <c r="J158" s="253"/>
      <c r="K158" s="249"/>
      <c r="L158" s="249"/>
      <c r="M158" s="254"/>
      <c r="N158" s="255"/>
      <c r="O158" s="256"/>
      <c r="P158" s="256"/>
      <c r="Q158" s="256"/>
      <c r="R158" s="256"/>
      <c r="S158" s="256"/>
      <c r="T158" s="256"/>
      <c r="U158" s="256"/>
      <c r="V158" s="256"/>
      <c r="W158" s="256"/>
      <c r="X158" s="257"/>
      <c r="Y158" s="14"/>
      <c r="Z158" s="14"/>
      <c r="AA158" s="14"/>
      <c r="AB158" s="14"/>
      <c r="AC158" s="14"/>
      <c r="AD158" s="14"/>
      <c r="AE158" s="14"/>
      <c r="AT158" s="258" t="s">
        <v>142</v>
      </c>
      <c r="AU158" s="258" t="s">
        <v>90</v>
      </c>
      <c r="AV158" s="14" t="s">
        <v>90</v>
      </c>
      <c r="AW158" s="14" t="s">
        <v>5</v>
      </c>
      <c r="AX158" s="14" t="s">
        <v>80</v>
      </c>
      <c r="AY158" s="258" t="s">
        <v>134</v>
      </c>
    </row>
    <row r="159" s="15" customFormat="1">
      <c r="A159" s="15"/>
      <c r="B159" s="259"/>
      <c r="C159" s="260"/>
      <c r="D159" s="239" t="s">
        <v>142</v>
      </c>
      <c r="E159" s="261" t="s">
        <v>1</v>
      </c>
      <c r="F159" s="262" t="s">
        <v>147</v>
      </c>
      <c r="G159" s="260"/>
      <c r="H159" s="263">
        <v>40.899999999999999</v>
      </c>
      <c r="I159" s="264"/>
      <c r="J159" s="264"/>
      <c r="K159" s="260"/>
      <c r="L159" s="260"/>
      <c r="M159" s="265"/>
      <c r="N159" s="266"/>
      <c r="O159" s="267"/>
      <c r="P159" s="267"/>
      <c r="Q159" s="267"/>
      <c r="R159" s="267"/>
      <c r="S159" s="267"/>
      <c r="T159" s="267"/>
      <c r="U159" s="267"/>
      <c r="V159" s="267"/>
      <c r="W159" s="267"/>
      <c r="X159" s="268"/>
      <c r="Y159" s="15"/>
      <c r="Z159" s="15"/>
      <c r="AA159" s="15"/>
      <c r="AB159" s="15"/>
      <c r="AC159" s="15"/>
      <c r="AD159" s="15"/>
      <c r="AE159" s="15"/>
      <c r="AT159" s="269" t="s">
        <v>142</v>
      </c>
      <c r="AU159" s="269" t="s">
        <v>90</v>
      </c>
      <c r="AV159" s="15" t="s">
        <v>140</v>
      </c>
      <c r="AW159" s="15" t="s">
        <v>5</v>
      </c>
      <c r="AX159" s="15" t="s">
        <v>88</v>
      </c>
      <c r="AY159" s="269" t="s">
        <v>134</v>
      </c>
    </row>
    <row r="160" s="14" customFormat="1">
      <c r="A160" s="14"/>
      <c r="B160" s="248"/>
      <c r="C160" s="249"/>
      <c r="D160" s="239" t="s">
        <v>142</v>
      </c>
      <c r="E160" s="249"/>
      <c r="F160" s="251" t="s">
        <v>200</v>
      </c>
      <c r="G160" s="249"/>
      <c r="H160" s="252">
        <v>42.945</v>
      </c>
      <c r="I160" s="253"/>
      <c r="J160" s="253"/>
      <c r="K160" s="249"/>
      <c r="L160" s="249"/>
      <c r="M160" s="254"/>
      <c r="N160" s="255"/>
      <c r="O160" s="256"/>
      <c r="P160" s="256"/>
      <c r="Q160" s="256"/>
      <c r="R160" s="256"/>
      <c r="S160" s="256"/>
      <c r="T160" s="256"/>
      <c r="U160" s="256"/>
      <c r="V160" s="256"/>
      <c r="W160" s="256"/>
      <c r="X160" s="257"/>
      <c r="Y160" s="14"/>
      <c r="Z160" s="14"/>
      <c r="AA160" s="14"/>
      <c r="AB160" s="14"/>
      <c r="AC160" s="14"/>
      <c r="AD160" s="14"/>
      <c r="AE160" s="14"/>
      <c r="AT160" s="258" t="s">
        <v>142</v>
      </c>
      <c r="AU160" s="258" t="s">
        <v>90</v>
      </c>
      <c r="AV160" s="14" t="s">
        <v>90</v>
      </c>
      <c r="AW160" s="14" t="s">
        <v>4</v>
      </c>
      <c r="AX160" s="14" t="s">
        <v>88</v>
      </c>
      <c r="AY160" s="258" t="s">
        <v>134</v>
      </c>
    </row>
    <row r="161" s="12" customFormat="1" ht="22.8" customHeight="1">
      <c r="A161" s="12"/>
      <c r="B161" s="205"/>
      <c r="C161" s="206"/>
      <c r="D161" s="207" t="s">
        <v>79</v>
      </c>
      <c r="E161" s="220" t="s">
        <v>201</v>
      </c>
      <c r="F161" s="220" t="s">
        <v>202</v>
      </c>
      <c r="G161" s="206"/>
      <c r="H161" s="206"/>
      <c r="I161" s="209"/>
      <c r="J161" s="209"/>
      <c r="K161" s="221">
        <f>BK161</f>
        <v>0</v>
      </c>
      <c r="L161" s="206"/>
      <c r="M161" s="211"/>
      <c r="N161" s="212"/>
      <c r="O161" s="213"/>
      <c r="P161" s="213"/>
      <c r="Q161" s="214">
        <f>SUM(Q162:Q166)</f>
        <v>0</v>
      </c>
      <c r="R161" s="214">
        <f>SUM(R162:R166)</f>
        <v>0</v>
      </c>
      <c r="S161" s="213"/>
      <c r="T161" s="215">
        <f>SUM(T162:T166)</f>
        <v>0</v>
      </c>
      <c r="U161" s="213"/>
      <c r="V161" s="215">
        <f>SUM(V162:V166)</f>
        <v>0</v>
      </c>
      <c r="W161" s="213"/>
      <c r="X161" s="216">
        <f>SUM(X162:X166)</f>
        <v>0</v>
      </c>
      <c r="Y161" s="12"/>
      <c r="Z161" s="12"/>
      <c r="AA161" s="12"/>
      <c r="AB161" s="12"/>
      <c r="AC161" s="12"/>
      <c r="AD161" s="12"/>
      <c r="AE161" s="12"/>
      <c r="AR161" s="217" t="s">
        <v>88</v>
      </c>
      <c r="AT161" s="218" t="s">
        <v>79</v>
      </c>
      <c r="AU161" s="218" t="s">
        <v>88</v>
      </c>
      <c r="AY161" s="217" t="s">
        <v>134</v>
      </c>
      <c r="BK161" s="219">
        <f>SUM(BK162:BK166)</f>
        <v>0</v>
      </c>
    </row>
    <row r="162" s="2" customFormat="1" ht="24.15" customHeight="1">
      <c r="A162" s="38"/>
      <c r="B162" s="39"/>
      <c r="C162" s="222" t="s">
        <v>203</v>
      </c>
      <c r="D162" s="222" t="s">
        <v>136</v>
      </c>
      <c r="E162" s="223" t="s">
        <v>204</v>
      </c>
      <c r="F162" s="224" t="s">
        <v>205</v>
      </c>
      <c r="G162" s="225" t="s">
        <v>165</v>
      </c>
      <c r="H162" s="226">
        <v>1.1819999999999999</v>
      </c>
      <c r="I162" s="227"/>
      <c r="J162" s="227"/>
      <c r="K162" s="228">
        <f>ROUND(P162*H162,2)</f>
        <v>0</v>
      </c>
      <c r="L162" s="229"/>
      <c r="M162" s="44"/>
      <c r="N162" s="230" t="s">
        <v>1</v>
      </c>
      <c r="O162" s="231" t="s">
        <v>43</v>
      </c>
      <c r="P162" s="232">
        <f>I162+J162</f>
        <v>0</v>
      </c>
      <c r="Q162" s="232">
        <f>ROUND(I162*H162,2)</f>
        <v>0</v>
      </c>
      <c r="R162" s="232">
        <f>ROUND(J162*H162,2)</f>
        <v>0</v>
      </c>
      <c r="S162" s="91"/>
      <c r="T162" s="233">
        <f>S162*H162</f>
        <v>0</v>
      </c>
      <c r="U162" s="233">
        <v>0</v>
      </c>
      <c r="V162" s="233">
        <f>U162*H162</f>
        <v>0</v>
      </c>
      <c r="W162" s="233">
        <v>0</v>
      </c>
      <c r="X162" s="234">
        <f>W162*H162</f>
        <v>0</v>
      </c>
      <c r="Y162" s="38"/>
      <c r="Z162" s="38"/>
      <c r="AA162" s="38"/>
      <c r="AB162" s="38"/>
      <c r="AC162" s="38"/>
      <c r="AD162" s="38"/>
      <c r="AE162" s="38"/>
      <c r="AR162" s="235" t="s">
        <v>140</v>
      </c>
      <c r="AT162" s="235" t="s">
        <v>136</v>
      </c>
      <c r="AU162" s="235" t="s">
        <v>90</v>
      </c>
      <c r="AY162" s="17" t="s">
        <v>134</v>
      </c>
      <c r="BE162" s="236">
        <f>IF(O162="základní",K162,0)</f>
        <v>0</v>
      </c>
      <c r="BF162" s="236">
        <f>IF(O162="snížená",K162,0)</f>
        <v>0</v>
      </c>
      <c r="BG162" s="236">
        <f>IF(O162="zákl. přenesená",K162,0)</f>
        <v>0</v>
      </c>
      <c r="BH162" s="236">
        <f>IF(O162="sníž. přenesená",K162,0)</f>
        <v>0</v>
      </c>
      <c r="BI162" s="236">
        <f>IF(O162="nulová",K162,0)</f>
        <v>0</v>
      </c>
      <c r="BJ162" s="17" t="s">
        <v>88</v>
      </c>
      <c r="BK162" s="236">
        <f>ROUND(P162*H162,2)</f>
        <v>0</v>
      </c>
      <c r="BL162" s="17" t="s">
        <v>140</v>
      </c>
      <c r="BM162" s="235" t="s">
        <v>206</v>
      </c>
    </row>
    <row r="163" s="2" customFormat="1" ht="24.15" customHeight="1">
      <c r="A163" s="38"/>
      <c r="B163" s="39"/>
      <c r="C163" s="222" t="s">
        <v>207</v>
      </c>
      <c r="D163" s="222" t="s">
        <v>136</v>
      </c>
      <c r="E163" s="223" t="s">
        <v>208</v>
      </c>
      <c r="F163" s="224" t="s">
        <v>209</v>
      </c>
      <c r="G163" s="225" t="s">
        <v>165</v>
      </c>
      <c r="H163" s="226">
        <v>2.3639999999999999</v>
      </c>
      <c r="I163" s="227"/>
      <c r="J163" s="227"/>
      <c r="K163" s="228">
        <f>ROUND(P163*H163,2)</f>
        <v>0</v>
      </c>
      <c r="L163" s="229"/>
      <c r="M163" s="44"/>
      <c r="N163" s="230" t="s">
        <v>1</v>
      </c>
      <c r="O163" s="231" t="s">
        <v>43</v>
      </c>
      <c r="P163" s="232">
        <f>I163+J163</f>
        <v>0</v>
      </c>
      <c r="Q163" s="232">
        <f>ROUND(I163*H163,2)</f>
        <v>0</v>
      </c>
      <c r="R163" s="232">
        <f>ROUND(J163*H163,2)</f>
        <v>0</v>
      </c>
      <c r="S163" s="91"/>
      <c r="T163" s="233">
        <f>S163*H163</f>
        <v>0</v>
      </c>
      <c r="U163" s="233">
        <v>0</v>
      </c>
      <c r="V163" s="233">
        <f>U163*H163</f>
        <v>0</v>
      </c>
      <c r="W163" s="233">
        <v>0</v>
      </c>
      <c r="X163" s="234">
        <f>W163*H163</f>
        <v>0</v>
      </c>
      <c r="Y163" s="38"/>
      <c r="Z163" s="38"/>
      <c r="AA163" s="38"/>
      <c r="AB163" s="38"/>
      <c r="AC163" s="38"/>
      <c r="AD163" s="38"/>
      <c r="AE163" s="38"/>
      <c r="AR163" s="235" t="s">
        <v>140</v>
      </c>
      <c r="AT163" s="235" t="s">
        <v>136</v>
      </c>
      <c r="AU163" s="235" t="s">
        <v>90</v>
      </c>
      <c r="AY163" s="17" t="s">
        <v>134</v>
      </c>
      <c r="BE163" s="236">
        <f>IF(O163="základní",K163,0)</f>
        <v>0</v>
      </c>
      <c r="BF163" s="236">
        <f>IF(O163="snížená",K163,0)</f>
        <v>0</v>
      </c>
      <c r="BG163" s="236">
        <f>IF(O163="zákl. přenesená",K163,0)</f>
        <v>0</v>
      </c>
      <c r="BH163" s="236">
        <f>IF(O163="sníž. přenesená",K163,0)</f>
        <v>0</v>
      </c>
      <c r="BI163" s="236">
        <f>IF(O163="nulová",K163,0)</f>
        <v>0</v>
      </c>
      <c r="BJ163" s="17" t="s">
        <v>88</v>
      </c>
      <c r="BK163" s="236">
        <f>ROUND(P163*H163,2)</f>
        <v>0</v>
      </c>
      <c r="BL163" s="17" t="s">
        <v>140</v>
      </c>
      <c r="BM163" s="235" t="s">
        <v>210</v>
      </c>
    </row>
    <row r="164" s="14" customFormat="1">
      <c r="A164" s="14"/>
      <c r="B164" s="248"/>
      <c r="C164" s="249"/>
      <c r="D164" s="239" t="s">
        <v>142</v>
      </c>
      <c r="E164" s="249"/>
      <c r="F164" s="251" t="s">
        <v>211</v>
      </c>
      <c r="G164" s="249"/>
      <c r="H164" s="252">
        <v>2.3639999999999999</v>
      </c>
      <c r="I164" s="253"/>
      <c r="J164" s="253"/>
      <c r="K164" s="249"/>
      <c r="L164" s="249"/>
      <c r="M164" s="254"/>
      <c r="N164" s="255"/>
      <c r="O164" s="256"/>
      <c r="P164" s="256"/>
      <c r="Q164" s="256"/>
      <c r="R164" s="256"/>
      <c r="S164" s="256"/>
      <c r="T164" s="256"/>
      <c r="U164" s="256"/>
      <c r="V164" s="256"/>
      <c r="W164" s="256"/>
      <c r="X164" s="257"/>
      <c r="Y164" s="14"/>
      <c r="Z164" s="14"/>
      <c r="AA164" s="14"/>
      <c r="AB164" s="14"/>
      <c r="AC164" s="14"/>
      <c r="AD164" s="14"/>
      <c r="AE164" s="14"/>
      <c r="AT164" s="258" t="s">
        <v>142</v>
      </c>
      <c r="AU164" s="258" t="s">
        <v>90</v>
      </c>
      <c r="AV164" s="14" t="s">
        <v>90</v>
      </c>
      <c r="AW164" s="14" t="s">
        <v>4</v>
      </c>
      <c r="AX164" s="14" t="s">
        <v>88</v>
      </c>
      <c r="AY164" s="258" t="s">
        <v>134</v>
      </c>
    </row>
    <row r="165" s="2" customFormat="1" ht="33" customHeight="1">
      <c r="A165" s="38"/>
      <c r="B165" s="39"/>
      <c r="C165" s="222" t="s">
        <v>212</v>
      </c>
      <c r="D165" s="222" t="s">
        <v>136</v>
      </c>
      <c r="E165" s="223" t="s">
        <v>213</v>
      </c>
      <c r="F165" s="224" t="s">
        <v>214</v>
      </c>
      <c r="G165" s="225" t="s">
        <v>165</v>
      </c>
      <c r="H165" s="226">
        <v>1.1819999999999999</v>
      </c>
      <c r="I165" s="227"/>
      <c r="J165" s="227"/>
      <c r="K165" s="228">
        <f>ROUND(P165*H165,2)</f>
        <v>0</v>
      </c>
      <c r="L165" s="229"/>
      <c r="M165" s="44"/>
      <c r="N165" s="230" t="s">
        <v>1</v>
      </c>
      <c r="O165" s="231" t="s">
        <v>43</v>
      </c>
      <c r="P165" s="232">
        <f>I165+J165</f>
        <v>0</v>
      </c>
      <c r="Q165" s="232">
        <f>ROUND(I165*H165,2)</f>
        <v>0</v>
      </c>
      <c r="R165" s="232">
        <f>ROUND(J165*H165,2)</f>
        <v>0</v>
      </c>
      <c r="S165" s="91"/>
      <c r="T165" s="233">
        <f>S165*H165</f>
        <v>0</v>
      </c>
      <c r="U165" s="233">
        <v>0</v>
      </c>
      <c r="V165" s="233">
        <f>U165*H165</f>
        <v>0</v>
      </c>
      <c r="W165" s="233">
        <v>0</v>
      </c>
      <c r="X165" s="234">
        <f>W165*H165</f>
        <v>0</v>
      </c>
      <c r="Y165" s="38"/>
      <c r="Z165" s="38"/>
      <c r="AA165" s="38"/>
      <c r="AB165" s="38"/>
      <c r="AC165" s="38"/>
      <c r="AD165" s="38"/>
      <c r="AE165" s="38"/>
      <c r="AR165" s="235" t="s">
        <v>140</v>
      </c>
      <c r="AT165" s="235" t="s">
        <v>136</v>
      </c>
      <c r="AU165" s="235" t="s">
        <v>90</v>
      </c>
      <c r="AY165" s="17" t="s">
        <v>134</v>
      </c>
      <c r="BE165" s="236">
        <f>IF(O165="základní",K165,0)</f>
        <v>0</v>
      </c>
      <c r="BF165" s="236">
        <f>IF(O165="snížená",K165,0)</f>
        <v>0</v>
      </c>
      <c r="BG165" s="236">
        <f>IF(O165="zákl. přenesená",K165,0)</f>
        <v>0</v>
      </c>
      <c r="BH165" s="236">
        <f>IF(O165="sníž. přenesená",K165,0)</f>
        <v>0</v>
      </c>
      <c r="BI165" s="236">
        <f>IF(O165="nulová",K165,0)</f>
        <v>0</v>
      </c>
      <c r="BJ165" s="17" t="s">
        <v>88</v>
      </c>
      <c r="BK165" s="236">
        <f>ROUND(P165*H165,2)</f>
        <v>0</v>
      </c>
      <c r="BL165" s="17" t="s">
        <v>140</v>
      </c>
      <c r="BM165" s="235" t="s">
        <v>215</v>
      </c>
    </row>
    <row r="166" s="2" customFormat="1" ht="24.15" customHeight="1">
      <c r="A166" s="38"/>
      <c r="B166" s="39"/>
      <c r="C166" s="222" t="s">
        <v>216</v>
      </c>
      <c r="D166" s="222" t="s">
        <v>136</v>
      </c>
      <c r="E166" s="223" t="s">
        <v>217</v>
      </c>
      <c r="F166" s="224" t="s">
        <v>218</v>
      </c>
      <c r="G166" s="225" t="s">
        <v>165</v>
      </c>
      <c r="H166" s="226">
        <v>1.1819999999999999</v>
      </c>
      <c r="I166" s="227"/>
      <c r="J166" s="227"/>
      <c r="K166" s="228">
        <f>ROUND(P166*H166,2)</f>
        <v>0</v>
      </c>
      <c r="L166" s="229"/>
      <c r="M166" s="44"/>
      <c r="N166" s="230" t="s">
        <v>1</v>
      </c>
      <c r="O166" s="231" t="s">
        <v>43</v>
      </c>
      <c r="P166" s="232">
        <f>I166+J166</f>
        <v>0</v>
      </c>
      <c r="Q166" s="232">
        <f>ROUND(I166*H166,2)</f>
        <v>0</v>
      </c>
      <c r="R166" s="232">
        <f>ROUND(J166*H166,2)</f>
        <v>0</v>
      </c>
      <c r="S166" s="91"/>
      <c r="T166" s="233">
        <f>S166*H166</f>
        <v>0</v>
      </c>
      <c r="U166" s="233">
        <v>0</v>
      </c>
      <c r="V166" s="233">
        <f>U166*H166</f>
        <v>0</v>
      </c>
      <c r="W166" s="233">
        <v>0</v>
      </c>
      <c r="X166" s="234">
        <f>W166*H166</f>
        <v>0</v>
      </c>
      <c r="Y166" s="38"/>
      <c r="Z166" s="38"/>
      <c r="AA166" s="38"/>
      <c r="AB166" s="38"/>
      <c r="AC166" s="38"/>
      <c r="AD166" s="38"/>
      <c r="AE166" s="38"/>
      <c r="AR166" s="235" t="s">
        <v>140</v>
      </c>
      <c r="AT166" s="235" t="s">
        <v>136</v>
      </c>
      <c r="AU166" s="235" t="s">
        <v>90</v>
      </c>
      <c r="AY166" s="17" t="s">
        <v>134</v>
      </c>
      <c r="BE166" s="236">
        <f>IF(O166="základní",K166,0)</f>
        <v>0</v>
      </c>
      <c r="BF166" s="236">
        <f>IF(O166="snížená",K166,0)</f>
        <v>0</v>
      </c>
      <c r="BG166" s="236">
        <f>IF(O166="zákl. přenesená",K166,0)</f>
        <v>0</v>
      </c>
      <c r="BH166" s="236">
        <f>IF(O166="sníž. přenesená",K166,0)</f>
        <v>0</v>
      </c>
      <c r="BI166" s="236">
        <f>IF(O166="nulová",K166,0)</f>
        <v>0</v>
      </c>
      <c r="BJ166" s="17" t="s">
        <v>88</v>
      </c>
      <c r="BK166" s="236">
        <f>ROUND(P166*H166,2)</f>
        <v>0</v>
      </c>
      <c r="BL166" s="17" t="s">
        <v>140</v>
      </c>
      <c r="BM166" s="235" t="s">
        <v>219</v>
      </c>
    </row>
    <row r="167" s="12" customFormat="1" ht="22.8" customHeight="1">
      <c r="A167" s="12"/>
      <c r="B167" s="205"/>
      <c r="C167" s="206"/>
      <c r="D167" s="207" t="s">
        <v>79</v>
      </c>
      <c r="E167" s="220" t="s">
        <v>220</v>
      </c>
      <c r="F167" s="220" t="s">
        <v>221</v>
      </c>
      <c r="G167" s="206"/>
      <c r="H167" s="206"/>
      <c r="I167" s="209"/>
      <c r="J167" s="209"/>
      <c r="K167" s="221">
        <f>BK167</f>
        <v>0</v>
      </c>
      <c r="L167" s="206"/>
      <c r="M167" s="211"/>
      <c r="N167" s="212"/>
      <c r="O167" s="213"/>
      <c r="P167" s="213"/>
      <c r="Q167" s="214">
        <f>Q168</f>
        <v>0</v>
      </c>
      <c r="R167" s="214">
        <f>R168</f>
        <v>0</v>
      </c>
      <c r="S167" s="213"/>
      <c r="T167" s="215">
        <f>T168</f>
        <v>0</v>
      </c>
      <c r="U167" s="213"/>
      <c r="V167" s="215">
        <f>V168</f>
        <v>0</v>
      </c>
      <c r="W167" s="213"/>
      <c r="X167" s="216">
        <f>X168</f>
        <v>0</v>
      </c>
      <c r="Y167" s="12"/>
      <c r="Z167" s="12"/>
      <c r="AA167" s="12"/>
      <c r="AB167" s="12"/>
      <c r="AC167" s="12"/>
      <c r="AD167" s="12"/>
      <c r="AE167" s="12"/>
      <c r="AR167" s="217" t="s">
        <v>88</v>
      </c>
      <c r="AT167" s="218" t="s">
        <v>79</v>
      </c>
      <c r="AU167" s="218" t="s">
        <v>88</v>
      </c>
      <c r="AY167" s="217" t="s">
        <v>134</v>
      </c>
      <c r="BK167" s="219">
        <f>BK168</f>
        <v>0</v>
      </c>
    </row>
    <row r="168" s="2" customFormat="1" ht="24.15" customHeight="1">
      <c r="A168" s="38"/>
      <c r="B168" s="39"/>
      <c r="C168" s="222" t="s">
        <v>9</v>
      </c>
      <c r="D168" s="222" t="s">
        <v>136</v>
      </c>
      <c r="E168" s="223" t="s">
        <v>222</v>
      </c>
      <c r="F168" s="224" t="s">
        <v>223</v>
      </c>
      <c r="G168" s="225" t="s">
        <v>165</v>
      </c>
      <c r="H168" s="226">
        <v>127.908</v>
      </c>
      <c r="I168" s="227"/>
      <c r="J168" s="227"/>
      <c r="K168" s="228">
        <f>ROUND(P168*H168,2)</f>
        <v>0</v>
      </c>
      <c r="L168" s="229"/>
      <c r="M168" s="44"/>
      <c r="N168" s="230" t="s">
        <v>1</v>
      </c>
      <c r="O168" s="231" t="s">
        <v>43</v>
      </c>
      <c r="P168" s="232">
        <f>I168+J168</f>
        <v>0</v>
      </c>
      <c r="Q168" s="232">
        <f>ROUND(I168*H168,2)</f>
        <v>0</v>
      </c>
      <c r="R168" s="232">
        <f>ROUND(J168*H168,2)</f>
        <v>0</v>
      </c>
      <c r="S168" s="91"/>
      <c r="T168" s="233">
        <f>S168*H168</f>
        <v>0</v>
      </c>
      <c r="U168" s="233">
        <v>0</v>
      </c>
      <c r="V168" s="233">
        <f>U168*H168</f>
        <v>0</v>
      </c>
      <c r="W168" s="233">
        <v>0</v>
      </c>
      <c r="X168" s="234">
        <f>W168*H168</f>
        <v>0</v>
      </c>
      <c r="Y168" s="38"/>
      <c r="Z168" s="38"/>
      <c r="AA168" s="38"/>
      <c r="AB168" s="38"/>
      <c r="AC168" s="38"/>
      <c r="AD168" s="38"/>
      <c r="AE168" s="38"/>
      <c r="AR168" s="235" t="s">
        <v>140</v>
      </c>
      <c r="AT168" s="235" t="s">
        <v>136</v>
      </c>
      <c r="AU168" s="235" t="s">
        <v>90</v>
      </c>
      <c r="AY168" s="17" t="s">
        <v>134</v>
      </c>
      <c r="BE168" s="236">
        <f>IF(O168="základní",K168,0)</f>
        <v>0</v>
      </c>
      <c r="BF168" s="236">
        <f>IF(O168="snížená",K168,0)</f>
        <v>0</v>
      </c>
      <c r="BG168" s="236">
        <f>IF(O168="zákl. přenesená",K168,0)</f>
        <v>0</v>
      </c>
      <c r="BH168" s="236">
        <f>IF(O168="sníž. přenesená",K168,0)</f>
        <v>0</v>
      </c>
      <c r="BI168" s="236">
        <f>IF(O168="nulová",K168,0)</f>
        <v>0</v>
      </c>
      <c r="BJ168" s="17" t="s">
        <v>88</v>
      </c>
      <c r="BK168" s="236">
        <f>ROUND(P168*H168,2)</f>
        <v>0</v>
      </c>
      <c r="BL168" s="17" t="s">
        <v>140</v>
      </c>
      <c r="BM168" s="235" t="s">
        <v>224</v>
      </c>
    </row>
    <row r="169" s="12" customFormat="1" ht="25.92" customHeight="1">
      <c r="A169" s="12"/>
      <c r="B169" s="205"/>
      <c r="C169" s="206"/>
      <c r="D169" s="207" t="s">
        <v>79</v>
      </c>
      <c r="E169" s="208" t="s">
        <v>225</v>
      </c>
      <c r="F169" s="208" t="s">
        <v>226</v>
      </c>
      <c r="G169" s="206"/>
      <c r="H169" s="206"/>
      <c r="I169" s="209"/>
      <c r="J169" s="209"/>
      <c r="K169" s="210">
        <f>BK169</f>
        <v>0</v>
      </c>
      <c r="L169" s="206"/>
      <c r="M169" s="211"/>
      <c r="N169" s="212"/>
      <c r="O169" s="213"/>
      <c r="P169" s="213"/>
      <c r="Q169" s="214">
        <f>Q170+Q183</f>
        <v>0</v>
      </c>
      <c r="R169" s="214">
        <f>R170+R183</f>
        <v>0</v>
      </c>
      <c r="S169" s="213"/>
      <c r="T169" s="215">
        <f>T170+T183</f>
        <v>0</v>
      </c>
      <c r="U169" s="213"/>
      <c r="V169" s="215">
        <f>V170+V183</f>
        <v>1.0418069999999999</v>
      </c>
      <c r="W169" s="213"/>
      <c r="X169" s="216">
        <f>X170+X183</f>
        <v>1.1819999999999999</v>
      </c>
      <c r="Y169" s="12"/>
      <c r="Z169" s="12"/>
      <c r="AA169" s="12"/>
      <c r="AB169" s="12"/>
      <c r="AC169" s="12"/>
      <c r="AD169" s="12"/>
      <c r="AE169" s="12"/>
      <c r="AR169" s="217" t="s">
        <v>90</v>
      </c>
      <c r="AT169" s="218" t="s">
        <v>79</v>
      </c>
      <c r="AU169" s="218" t="s">
        <v>80</v>
      </c>
      <c r="AY169" s="217" t="s">
        <v>134</v>
      </c>
      <c r="BK169" s="219">
        <f>BK170+BK183</f>
        <v>0</v>
      </c>
    </row>
    <row r="170" s="12" customFormat="1" ht="22.8" customHeight="1">
      <c r="A170" s="12"/>
      <c r="B170" s="205"/>
      <c r="C170" s="206"/>
      <c r="D170" s="207" t="s">
        <v>79</v>
      </c>
      <c r="E170" s="220" t="s">
        <v>227</v>
      </c>
      <c r="F170" s="220" t="s">
        <v>228</v>
      </c>
      <c r="G170" s="206"/>
      <c r="H170" s="206"/>
      <c r="I170" s="209"/>
      <c r="J170" s="209"/>
      <c r="K170" s="221">
        <f>BK170</f>
        <v>0</v>
      </c>
      <c r="L170" s="206"/>
      <c r="M170" s="211"/>
      <c r="N170" s="212"/>
      <c r="O170" s="213"/>
      <c r="P170" s="213"/>
      <c r="Q170" s="214">
        <f>SUM(Q171:Q182)</f>
        <v>0</v>
      </c>
      <c r="R170" s="214">
        <f>SUM(R171:R182)</f>
        <v>0</v>
      </c>
      <c r="S170" s="213"/>
      <c r="T170" s="215">
        <f>SUM(T171:T182)</f>
        <v>0</v>
      </c>
      <c r="U170" s="213"/>
      <c r="V170" s="215">
        <f>SUM(V171:V182)</f>
        <v>0</v>
      </c>
      <c r="W170" s="213"/>
      <c r="X170" s="216">
        <f>SUM(X171:X182)</f>
        <v>1.1819999999999999</v>
      </c>
      <c r="Y170" s="12"/>
      <c r="Z170" s="12"/>
      <c r="AA170" s="12"/>
      <c r="AB170" s="12"/>
      <c r="AC170" s="12"/>
      <c r="AD170" s="12"/>
      <c r="AE170" s="12"/>
      <c r="AR170" s="217" t="s">
        <v>90</v>
      </c>
      <c r="AT170" s="218" t="s">
        <v>79</v>
      </c>
      <c r="AU170" s="218" t="s">
        <v>88</v>
      </c>
      <c r="AY170" s="217" t="s">
        <v>134</v>
      </c>
      <c r="BK170" s="219">
        <f>SUM(BK171:BK182)</f>
        <v>0</v>
      </c>
    </row>
    <row r="171" s="2" customFormat="1" ht="24.15" customHeight="1">
      <c r="A171" s="38"/>
      <c r="B171" s="39"/>
      <c r="C171" s="222" t="s">
        <v>229</v>
      </c>
      <c r="D171" s="222" t="s">
        <v>136</v>
      </c>
      <c r="E171" s="223" t="s">
        <v>230</v>
      </c>
      <c r="F171" s="224" t="s">
        <v>231</v>
      </c>
      <c r="G171" s="225" t="s">
        <v>171</v>
      </c>
      <c r="H171" s="226">
        <v>2.25</v>
      </c>
      <c r="I171" s="227"/>
      <c r="J171" s="227"/>
      <c r="K171" s="228">
        <f>ROUND(P171*H171,2)</f>
        <v>0</v>
      </c>
      <c r="L171" s="229"/>
      <c r="M171" s="44"/>
      <c r="N171" s="230" t="s">
        <v>1</v>
      </c>
      <c r="O171" s="231" t="s">
        <v>43</v>
      </c>
      <c r="P171" s="232">
        <f>I171+J171</f>
        <v>0</v>
      </c>
      <c r="Q171" s="232">
        <f>ROUND(I171*H171,2)</f>
        <v>0</v>
      </c>
      <c r="R171" s="232">
        <f>ROUND(J171*H171,2)</f>
        <v>0</v>
      </c>
      <c r="S171" s="91"/>
      <c r="T171" s="233">
        <f>S171*H171</f>
        <v>0</v>
      </c>
      <c r="U171" s="233">
        <v>0</v>
      </c>
      <c r="V171" s="233">
        <f>U171*H171</f>
        <v>0</v>
      </c>
      <c r="W171" s="233">
        <v>0.024</v>
      </c>
      <c r="X171" s="234">
        <f>W171*H171</f>
        <v>0.053999999999999999</v>
      </c>
      <c r="Y171" s="38"/>
      <c r="Z171" s="38"/>
      <c r="AA171" s="38"/>
      <c r="AB171" s="38"/>
      <c r="AC171" s="38"/>
      <c r="AD171" s="38"/>
      <c r="AE171" s="38"/>
      <c r="AR171" s="235" t="s">
        <v>229</v>
      </c>
      <c r="AT171" s="235" t="s">
        <v>136</v>
      </c>
      <c r="AU171" s="235" t="s">
        <v>90</v>
      </c>
      <c r="AY171" s="17" t="s">
        <v>134</v>
      </c>
      <c r="BE171" s="236">
        <f>IF(O171="základní",K171,0)</f>
        <v>0</v>
      </c>
      <c r="BF171" s="236">
        <f>IF(O171="snížená",K171,0)</f>
        <v>0</v>
      </c>
      <c r="BG171" s="236">
        <f>IF(O171="zákl. přenesená",K171,0)</f>
        <v>0</v>
      </c>
      <c r="BH171" s="236">
        <f>IF(O171="sníž. přenesená",K171,0)</f>
        <v>0</v>
      </c>
      <c r="BI171" s="236">
        <f>IF(O171="nulová",K171,0)</f>
        <v>0</v>
      </c>
      <c r="BJ171" s="17" t="s">
        <v>88</v>
      </c>
      <c r="BK171" s="236">
        <f>ROUND(P171*H171,2)</f>
        <v>0</v>
      </c>
      <c r="BL171" s="17" t="s">
        <v>229</v>
      </c>
      <c r="BM171" s="235" t="s">
        <v>232</v>
      </c>
    </row>
    <row r="172" s="13" customFormat="1">
      <c r="A172" s="13"/>
      <c r="B172" s="237"/>
      <c r="C172" s="238"/>
      <c r="D172" s="239" t="s">
        <v>142</v>
      </c>
      <c r="E172" s="240" t="s">
        <v>1</v>
      </c>
      <c r="F172" s="241" t="s">
        <v>233</v>
      </c>
      <c r="G172" s="238"/>
      <c r="H172" s="240" t="s">
        <v>1</v>
      </c>
      <c r="I172" s="242"/>
      <c r="J172" s="242"/>
      <c r="K172" s="238"/>
      <c r="L172" s="238"/>
      <c r="M172" s="243"/>
      <c r="N172" s="244"/>
      <c r="O172" s="245"/>
      <c r="P172" s="245"/>
      <c r="Q172" s="245"/>
      <c r="R172" s="245"/>
      <c r="S172" s="245"/>
      <c r="T172" s="245"/>
      <c r="U172" s="245"/>
      <c r="V172" s="245"/>
      <c r="W172" s="245"/>
      <c r="X172" s="246"/>
      <c r="Y172" s="13"/>
      <c r="Z172" s="13"/>
      <c r="AA172" s="13"/>
      <c r="AB172" s="13"/>
      <c r="AC172" s="13"/>
      <c r="AD172" s="13"/>
      <c r="AE172" s="13"/>
      <c r="AT172" s="247" t="s">
        <v>142</v>
      </c>
      <c r="AU172" s="247" t="s">
        <v>90</v>
      </c>
      <c r="AV172" s="13" t="s">
        <v>88</v>
      </c>
      <c r="AW172" s="13" t="s">
        <v>5</v>
      </c>
      <c r="AX172" s="13" t="s">
        <v>80</v>
      </c>
      <c r="AY172" s="247" t="s">
        <v>134</v>
      </c>
    </row>
    <row r="173" s="14" customFormat="1">
      <c r="A173" s="14"/>
      <c r="B173" s="248"/>
      <c r="C173" s="249"/>
      <c r="D173" s="239" t="s">
        <v>142</v>
      </c>
      <c r="E173" s="250" t="s">
        <v>1</v>
      </c>
      <c r="F173" s="251" t="s">
        <v>234</v>
      </c>
      <c r="G173" s="249"/>
      <c r="H173" s="252">
        <v>2.25</v>
      </c>
      <c r="I173" s="253"/>
      <c r="J173" s="253"/>
      <c r="K173" s="249"/>
      <c r="L173" s="249"/>
      <c r="M173" s="254"/>
      <c r="N173" s="255"/>
      <c r="O173" s="256"/>
      <c r="P173" s="256"/>
      <c r="Q173" s="256"/>
      <c r="R173" s="256"/>
      <c r="S173" s="256"/>
      <c r="T173" s="256"/>
      <c r="U173" s="256"/>
      <c r="V173" s="256"/>
      <c r="W173" s="256"/>
      <c r="X173" s="257"/>
      <c r="Y173" s="14"/>
      <c r="Z173" s="14"/>
      <c r="AA173" s="14"/>
      <c r="AB173" s="14"/>
      <c r="AC173" s="14"/>
      <c r="AD173" s="14"/>
      <c r="AE173" s="14"/>
      <c r="AT173" s="258" t="s">
        <v>142</v>
      </c>
      <c r="AU173" s="258" t="s">
        <v>90</v>
      </c>
      <c r="AV173" s="14" t="s">
        <v>90</v>
      </c>
      <c r="AW173" s="14" t="s">
        <v>5</v>
      </c>
      <c r="AX173" s="14" t="s">
        <v>80</v>
      </c>
      <c r="AY173" s="258" t="s">
        <v>134</v>
      </c>
    </row>
    <row r="174" s="15" customFormat="1">
      <c r="A174" s="15"/>
      <c r="B174" s="259"/>
      <c r="C174" s="260"/>
      <c r="D174" s="239" t="s">
        <v>142</v>
      </c>
      <c r="E174" s="261" t="s">
        <v>1</v>
      </c>
      <c r="F174" s="262" t="s">
        <v>147</v>
      </c>
      <c r="G174" s="260"/>
      <c r="H174" s="263">
        <v>2.25</v>
      </c>
      <c r="I174" s="264"/>
      <c r="J174" s="264"/>
      <c r="K174" s="260"/>
      <c r="L174" s="260"/>
      <c r="M174" s="265"/>
      <c r="N174" s="266"/>
      <c r="O174" s="267"/>
      <c r="P174" s="267"/>
      <c r="Q174" s="267"/>
      <c r="R174" s="267"/>
      <c r="S174" s="267"/>
      <c r="T174" s="267"/>
      <c r="U174" s="267"/>
      <c r="V174" s="267"/>
      <c r="W174" s="267"/>
      <c r="X174" s="268"/>
      <c r="Y174" s="15"/>
      <c r="Z174" s="15"/>
      <c r="AA174" s="15"/>
      <c r="AB174" s="15"/>
      <c r="AC174" s="15"/>
      <c r="AD174" s="15"/>
      <c r="AE174" s="15"/>
      <c r="AT174" s="269" t="s">
        <v>142</v>
      </c>
      <c r="AU174" s="269" t="s">
        <v>90</v>
      </c>
      <c r="AV174" s="15" t="s">
        <v>140</v>
      </c>
      <c r="AW174" s="15" t="s">
        <v>5</v>
      </c>
      <c r="AX174" s="15" t="s">
        <v>88</v>
      </c>
      <c r="AY174" s="269" t="s">
        <v>134</v>
      </c>
    </row>
    <row r="175" s="2" customFormat="1" ht="24.15" customHeight="1">
      <c r="A175" s="38"/>
      <c r="B175" s="39"/>
      <c r="C175" s="222" t="s">
        <v>235</v>
      </c>
      <c r="D175" s="222" t="s">
        <v>136</v>
      </c>
      <c r="E175" s="223" t="s">
        <v>236</v>
      </c>
      <c r="F175" s="224" t="s">
        <v>237</v>
      </c>
      <c r="G175" s="225" t="s">
        <v>190</v>
      </c>
      <c r="H175" s="226">
        <v>18.800000000000001</v>
      </c>
      <c r="I175" s="227"/>
      <c r="J175" s="227"/>
      <c r="K175" s="228">
        <f>ROUND(P175*H175,2)</f>
        <v>0</v>
      </c>
      <c r="L175" s="229"/>
      <c r="M175" s="44"/>
      <c r="N175" s="230" t="s">
        <v>1</v>
      </c>
      <c r="O175" s="231" t="s">
        <v>43</v>
      </c>
      <c r="P175" s="232">
        <f>I175+J175</f>
        <v>0</v>
      </c>
      <c r="Q175" s="232">
        <f>ROUND(I175*H175,2)</f>
        <v>0</v>
      </c>
      <c r="R175" s="232">
        <f>ROUND(J175*H175,2)</f>
        <v>0</v>
      </c>
      <c r="S175" s="91"/>
      <c r="T175" s="233">
        <f>S175*H175</f>
        <v>0</v>
      </c>
      <c r="U175" s="233">
        <v>0</v>
      </c>
      <c r="V175" s="233">
        <f>U175*H175</f>
        <v>0</v>
      </c>
      <c r="W175" s="233">
        <v>0.059999999999999998</v>
      </c>
      <c r="X175" s="234">
        <f>W175*H175</f>
        <v>1.1279999999999999</v>
      </c>
      <c r="Y175" s="38"/>
      <c r="Z175" s="38"/>
      <c r="AA175" s="38"/>
      <c r="AB175" s="38"/>
      <c r="AC175" s="38"/>
      <c r="AD175" s="38"/>
      <c r="AE175" s="38"/>
      <c r="AR175" s="235" t="s">
        <v>229</v>
      </c>
      <c r="AT175" s="235" t="s">
        <v>136</v>
      </c>
      <c r="AU175" s="235" t="s">
        <v>90</v>
      </c>
      <c r="AY175" s="17" t="s">
        <v>134</v>
      </c>
      <c r="BE175" s="236">
        <f>IF(O175="základní",K175,0)</f>
        <v>0</v>
      </c>
      <c r="BF175" s="236">
        <f>IF(O175="snížená",K175,0)</f>
        <v>0</v>
      </c>
      <c r="BG175" s="236">
        <f>IF(O175="zákl. přenesená",K175,0)</f>
        <v>0</v>
      </c>
      <c r="BH175" s="236">
        <f>IF(O175="sníž. přenesená",K175,0)</f>
        <v>0</v>
      </c>
      <c r="BI175" s="236">
        <f>IF(O175="nulová",K175,0)</f>
        <v>0</v>
      </c>
      <c r="BJ175" s="17" t="s">
        <v>88</v>
      </c>
      <c r="BK175" s="236">
        <f>ROUND(P175*H175,2)</f>
        <v>0</v>
      </c>
      <c r="BL175" s="17" t="s">
        <v>229</v>
      </c>
      <c r="BM175" s="235" t="s">
        <v>238</v>
      </c>
    </row>
    <row r="176" s="13" customFormat="1">
      <c r="A176" s="13"/>
      <c r="B176" s="237"/>
      <c r="C176" s="238"/>
      <c r="D176" s="239" t="s">
        <v>142</v>
      </c>
      <c r="E176" s="240" t="s">
        <v>1</v>
      </c>
      <c r="F176" s="241" t="s">
        <v>239</v>
      </c>
      <c r="G176" s="238"/>
      <c r="H176" s="240" t="s">
        <v>1</v>
      </c>
      <c r="I176" s="242"/>
      <c r="J176" s="242"/>
      <c r="K176" s="238"/>
      <c r="L176" s="238"/>
      <c r="M176" s="243"/>
      <c r="N176" s="244"/>
      <c r="O176" s="245"/>
      <c r="P176" s="245"/>
      <c r="Q176" s="245"/>
      <c r="R176" s="245"/>
      <c r="S176" s="245"/>
      <c r="T176" s="245"/>
      <c r="U176" s="245"/>
      <c r="V176" s="245"/>
      <c r="W176" s="245"/>
      <c r="X176" s="246"/>
      <c r="Y176" s="13"/>
      <c r="Z176" s="13"/>
      <c r="AA176" s="13"/>
      <c r="AB176" s="13"/>
      <c r="AC176" s="13"/>
      <c r="AD176" s="13"/>
      <c r="AE176" s="13"/>
      <c r="AT176" s="247" t="s">
        <v>142</v>
      </c>
      <c r="AU176" s="247" t="s">
        <v>90</v>
      </c>
      <c r="AV176" s="13" t="s">
        <v>88</v>
      </c>
      <c r="AW176" s="13" t="s">
        <v>5</v>
      </c>
      <c r="AX176" s="13" t="s">
        <v>80</v>
      </c>
      <c r="AY176" s="247" t="s">
        <v>134</v>
      </c>
    </row>
    <row r="177" s="13" customFormat="1">
      <c r="A177" s="13"/>
      <c r="B177" s="237"/>
      <c r="C177" s="238"/>
      <c r="D177" s="239" t="s">
        <v>142</v>
      </c>
      <c r="E177" s="240" t="s">
        <v>1</v>
      </c>
      <c r="F177" s="241" t="s">
        <v>240</v>
      </c>
      <c r="G177" s="238"/>
      <c r="H177" s="240" t="s">
        <v>1</v>
      </c>
      <c r="I177" s="242"/>
      <c r="J177" s="242"/>
      <c r="K177" s="238"/>
      <c r="L177" s="238"/>
      <c r="M177" s="243"/>
      <c r="N177" s="244"/>
      <c r="O177" s="245"/>
      <c r="P177" s="245"/>
      <c r="Q177" s="245"/>
      <c r="R177" s="245"/>
      <c r="S177" s="245"/>
      <c r="T177" s="245"/>
      <c r="U177" s="245"/>
      <c r="V177" s="245"/>
      <c r="W177" s="245"/>
      <c r="X177" s="246"/>
      <c r="Y177" s="13"/>
      <c r="Z177" s="13"/>
      <c r="AA177" s="13"/>
      <c r="AB177" s="13"/>
      <c r="AC177" s="13"/>
      <c r="AD177" s="13"/>
      <c r="AE177" s="13"/>
      <c r="AT177" s="247" t="s">
        <v>142</v>
      </c>
      <c r="AU177" s="247" t="s">
        <v>90</v>
      </c>
      <c r="AV177" s="13" t="s">
        <v>88</v>
      </c>
      <c r="AW177" s="13" t="s">
        <v>5</v>
      </c>
      <c r="AX177" s="13" t="s">
        <v>80</v>
      </c>
      <c r="AY177" s="247" t="s">
        <v>134</v>
      </c>
    </row>
    <row r="178" s="14" customFormat="1">
      <c r="A178" s="14"/>
      <c r="B178" s="248"/>
      <c r="C178" s="249"/>
      <c r="D178" s="239" t="s">
        <v>142</v>
      </c>
      <c r="E178" s="250" t="s">
        <v>1</v>
      </c>
      <c r="F178" s="251" t="s">
        <v>151</v>
      </c>
      <c r="G178" s="249"/>
      <c r="H178" s="252">
        <v>3</v>
      </c>
      <c r="I178" s="253"/>
      <c r="J178" s="253"/>
      <c r="K178" s="249"/>
      <c r="L178" s="249"/>
      <c r="M178" s="254"/>
      <c r="N178" s="255"/>
      <c r="O178" s="256"/>
      <c r="P178" s="256"/>
      <c r="Q178" s="256"/>
      <c r="R178" s="256"/>
      <c r="S178" s="256"/>
      <c r="T178" s="256"/>
      <c r="U178" s="256"/>
      <c r="V178" s="256"/>
      <c r="W178" s="256"/>
      <c r="X178" s="257"/>
      <c r="Y178" s="14"/>
      <c r="Z178" s="14"/>
      <c r="AA178" s="14"/>
      <c r="AB178" s="14"/>
      <c r="AC178" s="14"/>
      <c r="AD178" s="14"/>
      <c r="AE178" s="14"/>
      <c r="AT178" s="258" t="s">
        <v>142</v>
      </c>
      <c r="AU178" s="258" t="s">
        <v>90</v>
      </c>
      <c r="AV178" s="14" t="s">
        <v>90</v>
      </c>
      <c r="AW178" s="14" t="s">
        <v>5</v>
      </c>
      <c r="AX178" s="14" t="s">
        <v>80</v>
      </c>
      <c r="AY178" s="258" t="s">
        <v>134</v>
      </c>
    </row>
    <row r="179" s="13" customFormat="1">
      <c r="A179" s="13"/>
      <c r="B179" s="237"/>
      <c r="C179" s="238"/>
      <c r="D179" s="239" t="s">
        <v>142</v>
      </c>
      <c r="E179" s="240" t="s">
        <v>1</v>
      </c>
      <c r="F179" s="241" t="s">
        <v>241</v>
      </c>
      <c r="G179" s="238"/>
      <c r="H179" s="240" t="s">
        <v>1</v>
      </c>
      <c r="I179" s="242"/>
      <c r="J179" s="242"/>
      <c r="K179" s="238"/>
      <c r="L179" s="238"/>
      <c r="M179" s="243"/>
      <c r="N179" s="244"/>
      <c r="O179" s="245"/>
      <c r="P179" s="245"/>
      <c r="Q179" s="245"/>
      <c r="R179" s="245"/>
      <c r="S179" s="245"/>
      <c r="T179" s="245"/>
      <c r="U179" s="245"/>
      <c r="V179" s="245"/>
      <c r="W179" s="245"/>
      <c r="X179" s="246"/>
      <c r="Y179" s="13"/>
      <c r="Z179" s="13"/>
      <c r="AA179" s="13"/>
      <c r="AB179" s="13"/>
      <c r="AC179" s="13"/>
      <c r="AD179" s="13"/>
      <c r="AE179" s="13"/>
      <c r="AT179" s="247" t="s">
        <v>142</v>
      </c>
      <c r="AU179" s="247" t="s">
        <v>90</v>
      </c>
      <c r="AV179" s="13" t="s">
        <v>88</v>
      </c>
      <c r="AW179" s="13" t="s">
        <v>5</v>
      </c>
      <c r="AX179" s="13" t="s">
        <v>80</v>
      </c>
      <c r="AY179" s="247" t="s">
        <v>134</v>
      </c>
    </row>
    <row r="180" s="14" customFormat="1">
      <c r="A180" s="14"/>
      <c r="B180" s="248"/>
      <c r="C180" s="249"/>
      <c r="D180" s="239" t="s">
        <v>142</v>
      </c>
      <c r="E180" s="250" t="s">
        <v>1</v>
      </c>
      <c r="F180" s="251" t="s">
        <v>242</v>
      </c>
      <c r="G180" s="249"/>
      <c r="H180" s="252">
        <v>12.800000000000001</v>
      </c>
      <c r="I180" s="253"/>
      <c r="J180" s="253"/>
      <c r="K180" s="249"/>
      <c r="L180" s="249"/>
      <c r="M180" s="254"/>
      <c r="N180" s="255"/>
      <c r="O180" s="256"/>
      <c r="P180" s="256"/>
      <c r="Q180" s="256"/>
      <c r="R180" s="256"/>
      <c r="S180" s="256"/>
      <c r="T180" s="256"/>
      <c r="U180" s="256"/>
      <c r="V180" s="256"/>
      <c r="W180" s="256"/>
      <c r="X180" s="257"/>
      <c r="Y180" s="14"/>
      <c r="Z180" s="14"/>
      <c r="AA180" s="14"/>
      <c r="AB180" s="14"/>
      <c r="AC180" s="14"/>
      <c r="AD180" s="14"/>
      <c r="AE180" s="14"/>
      <c r="AT180" s="258" t="s">
        <v>142</v>
      </c>
      <c r="AU180" s="258" t="s">
        <v>90</v>
      </c>
      <c r="AV180" s="14" t="s">
        <v>90</v>
      </c>
      <c r="AW180" s="14" t="s">
        <v>5</v>
      </c>
      <c r="AX180" s="14" t="s">
        <v>80</v>
      </c>
      <c r="AY180" s="258" t="s">
        <v>134</v>
      </c>
    </row>
    <row r="181" s="14" customFormat="1">
      <c r="A181" s="14"/>
      <c r="B181" s="248"/>
      <c r="C181" s="249"/>
      <c r="D181" s="239" t="s">
        <v>142</v>
      </c>
      <c r="E181" s="250" t="s">
        <v>1</v>
      </c>
      <c r="F181" s="251" t="s">
        <v>151</v>
      </c>
      <c r="G181" s="249"/>
      <c r="H181" s="252">
        <v>3</v>
      </c>
      <c r="I181" s="253"/>
      <c r="J181" s="253"/>
      <c r="K181" s="249"/>
      <c r="L181" s="249"/>
      <c r="M181" s="254"/>
      <c r="N181" s="255"/>
      <c r="O181" s="256"/>
      <c r="P181" s="256"/>
      <c r="Q181" s="256"/>
      <c r="R181" s="256"/>
      <c r="S181" s="256"/>
      <c r="T181" s="256"/>
      <c r="U181" s="256"/>
      <c r="V181" s="256"/>
      <c r="W181" s="256"/>
      <c r="X181" s="257"/>
      <c r="Y181" s="14"/>
      <c r="Z181" s="14"/>
      <c r="AA181" s="14"/>
      <c r="AB181" s="14"/>
      <c r="AC181" s="14"/>
      <c r="AD181" s="14"/>
      <c r="AE181" s="14"/>
      <c r="AT181" s="258" t="s">
        <v>142</v>
      </c>
      <c r="AU181" s="258" t="s">
        <v>90</v>
      </c>
      <c r="AV181" s="14" t="s">
        <v>90</v>
      </c>
      <c r="AW181" s="14" t="s">
        <v>5</v>
      </c>
      <c r="AX181" s="14" t="s">
        <v>80</v>
      </c>
      <c r="AY181" s="258" t="s">
        <v>134</v>
      </c>
    </row>
    <row r="182" s="15" customFormat="1">
      <c r="A182" s="15"/>
      <c r="B182" s="259"/>
      <c r="C182" s="260"/>
      <c r="D182" s="239" t="s">
        <v>142</v>
      </c>
      <c r="E182" s="261" t="s">
        <v>1</v>
      </c>
      <c r="F182" s="262" t="s">
        <v>147</v>
      </c>
      <c r="G182" s="260"/>
      <c r="H182" s="263">
        <v>18.800000000000001</v>
      </c>
      <c r="I182" s="264"/>
      <c r="J182" s="264"/>
      <c r="K182" s="260"/>
      <c r="L182" s="260"/>
      <c r="M182" s="265"/>
      <c r="N182" s="266"/>
      <c r="O182" s="267"/>
      <c r="P182" s="267"/>
      <c r="Q182" s="267"/>
      <c r="R182" s="267"/>
      <c r="S182" s="267"/>
      <c r="T182" s="267"/>
      <c r="U182" s="267"/>
      <c r="V182" s="267"/>
      <c r="W182" s="267"/>
      <c r="X182" s="268"/>
      <c r="Y182" s="15"/>
      <c r="Z182" s="15"/>
      <c r="AA182" s="15"/>
      <c r="AB182" s="15"/>
      <c r="AC182" s="15"/>
      <c r="AD182" s="15"/>
      <c r="AE182" s="15"/>
      <c r="AT182" s="269" t="s">
        <v>142</v>
      </c>
      <c r="AU182" s="269" t="s">
        <v>90</v>
      </c>
      <c r="AV182" s="15" t="s">
        <v>140</v>
      </c>
      <c r="AW182" s="15" t="s">
        <v>5</v>
      </c>
      <c r="AX182" s="15" t="s">
        <v>88</v>
      </c>
      <c r="AY182" s="269" t="s">
        <v>134</v>
      </c>
    </row>
    <row r="183" s="12" customFormat="1" ht="22.8" customHeight="1">
      <c r="A183" s="12"/>
      <c r="B183" s="205"/>
      <c r="C183" s="206"/>
      <c r="D183" s="207" t="s">
        <v>79</v>
      </c>
      <c r="E183" s="220" t="s">
        <v>243</v>
      </c>
      <c r="F183" s="220" t="s">
        <v>244</v>
      </c>
      <c r="G183" s="206"/>
      <c r="H183" s="206"/>
      <c r="I183" s="209"/>
      <c r="J183" s="209"/>
      <c r="K183" s="221">
        <f>BK183</f>
        <v>0</v>
      </c>
      <c r="L183" s="206"/>
      <c r="M183" s="211"/>
      <c r="N183" s="212"/>
      <c r="O183" s="213"/>
      <c r="P183" s="213"/>
      <c r="Q183" s="214">
        <f>SUM(Q184:Q189)</f>
        <v>0</v>
      </c>
      <c r="R183" s="214">
        <f>SUM(R184:R189)</f>
        <v>0</v>
      </c>
      <c r="S183" s="213"/>
      <c r="T183" s="215">
        <f>SUM(T184:T189)</f>
        <v>0</v>
      </c>
      <c r="U183" s="213"/>
      <c r="V183" s="215">
        <f>SUM(V184:V189)</f>
        <v>1.0418069999999999</v>
      </c>
      <c r="W183" s="213"/>
      <c r="X183" s="216">
        <f>SUM(X184:X189)</f>
        <v>0</v>
      </c>
      <c r="Y183" s="12"/>
      <c r="Z183" s="12"/>
      <c r="AA183" s="12"/>
      <c r="AB183" s="12"/>
      <c r="AC183" s="12"/>
      <c r="AD183" s="12"/>
      <c r="AE183" s="12"/>
      <c r="AR183" s="217" t="s">
        <v>90</v>
      </c>
      <c r="AT183" s="218" t="s">
        <v>79</v>
      </c>
      <c r="AU183" s="218" t="s">
        <v>88</v>
      </c>
      <c r="AY183" s="217" t="s">
        <v>134</v>
      </c>
      <c r="BK183" s="219">
        <f>SUM(BK184:BK189)</f>
        <v>0</v>
      </c>
    </row>
    <row r="184" s="2" customFormat="1" ht="24.15" customHeight="1">
      <c r="A184" s="38"/>
      <c r="B184" s="39"/>
      <c r="C184" s="222" t="s">
        <v>245</v>
      </c>
      <c r="D184" s="222" t="s">
        <v>136</v>
      </c>
      <c r="E184" s="223" t="s">
        <v>246</v>
      </c>
      <c r="F184" s="224" t="s">
        <v>247</v>
      </c>
      <c r="G184" s="225" t="s">
        <v>248</v>
      </c>
      <c r="H184" s="226">
        <v>836.13999999999999</v>
      </c>
      <c r="I184" s="227"/>
      <c r="J184" s="227"/>
      <c r="K184" s="228">
        <f>ROUND(P184*H184,2)</f>
        <v>0</v>
      </c>
      <c r="L184" s="229"/>
      <c r="M184" s="44"/>
      <c r="N184" s="230" t="s">
        <v>1</v>
      </c>
      <c r="O184" s="231" t="s">
        <v>43</v>
      </c>
      <c r="P184" s="232">
        <f>I184+J184</f>
        <v>0</v>
      </c>
      <c r="Q184" s="232">
        <f>ROUND(I184*H184,2)</f>
        <v>0</v>
      </c>
      <c r="R184" s="232">
        <f>ROUND(J184*H184,2)</f>
        <v>0</v>
      </c>
      <c r="S184" s="91"/>
      <c r="T184" s="233">
        <f>S184*H184</f>
        <v>0</v>
      </c>
      <c r="U184" s="233">
        <v>5.0000000000000002E-05</v>
      </c>
      <c r="V184" s="233">
        <f>U184*H184</f>
        <v>0.041807000000000004</v>
      </c>
      <c r="W184" s="233">
        <v>0</v>
      </c>
      <c r="X184" s="234">
        <f>W184*H184</f>
        <v>0</v>
      </c>
      <c r="Y184" s="38"/>
      <c r="Z184" s="38"/>
      <c r="AA184" s="38"/>
      <c r="AB184" s="38"/>
      <c r="AC184" s="38"/>
      <c r="AD184" s="38"/>
      <c r="AE184" s="38"/>
      <c r="AR184" s="235" t="s">
        <v>229</v>
      </c>
      <c r="AT184" s="235" t="s">
        <v>136</v>
      </c>
      <c r="AU184" s="235" t="s">
        <v>90</v>
      </c>
      <c r="AY184" s="17" t="s">
        <v>134</v>
      </c>
      <c r="BE184" s="236">
        <f>IF(O184="základní",K184,0)</f>
        <v>0</v>
      </c>
      <c r="BF184" s="236">
        <f>IF(O184="snížená",K184,0)</f>
        <v>0</v>
      </c>
      <c r="BG184" s="236">
        <f>IF(O184="zákl. přenesená",K184,0)</f>
        <v>0</v>
      </c>
      <c r="BH184" s="236">
        <f>IF(O184="sníž. přenesená",K184,0)</f>
        <v>0</v>
      </c>
      <c r="BI184" s="236">
        <f>IF(O184="nulová",K184,0)</f>
        <v>0</v>
      </c>
      <c r="BJ184" s="17" t="s">
        <v>88</v>
      </c>
      <c r="BK184" s="236">
        <f>ROUND(P184*H184,2)</f>
        <v>0</v>
      </c>
      <c r="BL184" s="17" t="s">
        <v>229</v>
      </c>
      <c r="BM184" s="235" t="s">
        <v>249</v>
      </c>
    </row>
    <row r="185" s="13" customFormat="1">
      <c r="A185" s="13"/>
      <c r="B185" s="237"/>
      <c r="C185" s="238"/>
      <c r="D185" s="239" t="s">
        <v>142</v>
      </c>
      <c r="E185" s="240" t="s">
        <v>1</v>
      </c>
      <c r="F185" s="241" t="s">
        <v>250</v>
      </c>
      <c r="G185" s="238"/>
      <c r="H185" s="240" t="s">
        <v>1</v>
      </c>
      <c r="I185" s="242"/>
      <c r="J185" s="242"/>
      <c r="K185" s="238"/>
      <c r="L185" s="238"/>
      <c r="M185" s="243"/>
      <c r="N185" s="244"/>
      <c r="O185" s="245"/>
      <c r="P185" s="245"/>
      <c r="Q185" s="245"/>
      <c r="R185" s="245"/>
      <c r="S185" s="245"/>
      <c r="T185" s="245"/>
      <c r="U185" s="245"/>
      <c r="V185" s="245"/>
      <c r="W185" s="245"/>
      <c r="X185" s="246"/>
      <c r="Y185" s="13"/>
      <c r="Z185" s="13"/>
      <c r="AA185" s="13"/>
      <c r="AB185" s="13"/>
      <c r="AC185" s="13"/>
      <c r="AD185" s="13"/>
      <c r="AE185" s="13"/>
      <c r="AT185" s="247" t="s">
        <v>142</v>
      </c>
      <c r="AU185" s="247" t="s">
        <v>90</v>
      </c>
      <c r="AV185" s="13" t="s">
        <v>88</v>
      </c>
      <c r="AW185" s="13" t="s">
        <v>5</v>
      </c>
      <c r="AX185" s="13" t="s">
        <v>80</v>
      </c>
      <c r="AY185" s="247" t="s">
        <v>134</v>
      </c>
    </row>
    <row r="186" s="14" customFormat="1">
      <c r="A186" s="14"/>
      <c r="B186" s="248"/>
      <c r="C186" s="249"/>
      <c r="D186" s="239" t="s">
        <v>142</v>
      </c>
      <c r="E186" s="250" t="s">
        <v>1</v>
      </c>
      <c r="F186" s="251" t="s">
        <v>251</v>
      </c>
      <c r="G186" s="249"/>
      <c r="H186" s="252">
        <v>836.13999999999999</v>
      </c>
      <c r="I186" s="253"/>
      <c r="J186" s="253"/>
      <c r="K186" s="249"/>
      <c r="L186" s="249"/>
      <c r="M186" s="254"/>
      <c r="N186" s="255"/>
      <c r="O186" s="256"/>
      <c r="P186" s="256"/>
      <c r="Q186" s="256"/>
      <c r="R186" s="256"/>
      <c r="S186" s="256"/>
      <c r="T186" s="256"/>
      <c r="U186" s="256"/>
      <c r="V186" s="256"/>
      <c r="W186" s="256"/>
      <c r="X186" s="257"/>
      <c r="Y186" s="14"/>
      <c r="Z186" s="14"/>
      <c r="AA186" s="14"/>
      <c r="AB186" s="14"/>
      <c r="AC186" s="14"/>
      <c r="AD186" s="14"/>
      <c r="AE186" s="14"/>
      <c r="AT186" s="258" t="s">
        <v>142</v>
      </c>
      <c r="AU186" s="258" t="s">
        <v>90</v>
      </c>
      <c r="AV186" s="14" t="s">
        <v>90</v>
      </c>
      <c r="AW186" s="14" t="s">
        <v>5</v>
      </c>
      <c r="AX186" s="14" t="s">
        <v>80</v>
      </c>
      <c r="AY186" s="258" t="s">
        <v>134</v>
      </c>
    </row>
    <row r="187" s="15" customFormat="1">
      <c r="A187" s="15"/>
      <c r="B187" s="259"/>
      <c r="C187" s="260"/>
      <c r="D187" s="239" t="s">
        <v>142</v>
      </c>
      <c r="E187" s="261" t="s">
        <v>1</v>
      </c>
      <c r="F187" s="262" t="s">
        <v>147</v>
      </c>
      <c r="G187" s="260"/>
      <c r="H187" s="263">
        <v>836.13999999999999</v>
      </c>
      <c r="I187" s="264"/>
      <c r="J187" s="264"/>
      <c r="K187" s="260"/>
      <c r="L187" s="260"/>
      <c r="M187" s="265"/>
      <c r="N187" s="266"/>
      <c r="O187" s="267"/>
      <c r="P187" s="267"/>
      <c r="Q187" s="267"/>
      <c r="R187" s="267"/>
      <c r="S187" s="267"/>
      <c r="T187" s="267"/>
      <c r="U187" s="267"/>
      <c r="V187" s="267"/>
      <c r="W187" s="267"/>
      <c r="X187" s="268"/>
      <c r="Y187" s="15"/>
      <c r="Z187" s="15"/>
      <c r="AA187" s="15"/>
      <c r="AB187" s="15"/>
      <c r="AC187" s="15"/>
      <c r="AD187" s="15"/>
      <c r="AE187" s="15"/>
      <c r="AT187" s="269" t="s">
        <v>142</v>
      </c>
      <c r="AU187" s="269" t="s">
        <v>90</v>
      </c>
      <c r="AV187" s="15" t="s">
        <v>140</v>
      </c>
      <c r="AW187" s="15" t="s">
        <v>5</v>
      </c>
      <c r="AX187" s="15" t="s">
        <v>88</v>
      </c>
      <c r="AY187" s="269" t="s">
        <v>134</v>
      </c>
    </row>
    <row r="188" s="2" customFormat="1" ht="16.5" customHeight="1">
      <c r="A188" s="38"/>
      <c r="B188" s="39"/>
      <c r="C188" s="270" t="s">
        <v>252</v>
      </c>
      <c r="D188" s="270" t="s">
        <v>178</v>
      </c>
      <c r="E188" s="271" t="s">
        <v>253</v>
      </c>
      <c r="F188" s="272" t="s">
        <v>254</v>
      </c>
      <c r="G188" s="273" t="s">
        <v>255</v>
      </c>
      <c r="H188" s="274">
        <v>1</v>
      </c>
      <c r="I188" s="275"/>
      <c r="J188" s="276"/>
      <c r="K188" s="277">
        <f>ROUND(P188*H188,2)</f>
        <v>0</v>
      </c>
      <c r="L188" s="276"/>
      <c r="M188" s="278"/>
      <c r="N188" s="279" t="s">
        <v>1</v>
      </c>
      <c r="O188" s="231" t="s">
        <v>43</v>
      </c>
      <c r="P188" s="232">
        <f>I188+J188</f>
        <v>0</v>
      </c>
      <c r="Q188" s="232">
        <f>ROUND(I188*H188,2)</f>
        <v>0</v>
      </c>
      <c r="R188" s="232">
        <f>ROUND(J188*H188,2)</f>
        <v>0</v>
      </c>
      <c r="S188" s="91"/>
      <c r="T188" s="233">
        <f>S188*H188</f>
        <v>0</v>
      </c>
      <c r="U188" s="233">
        <v>1</v>
      </c>
      <c r="V188" s="233">
        <f>U188*H188</f>
        <v>1</v>
      </c>
      <c r="W188" s="233">
        <v>0</v>
      </c>
      <c r="X188" s="234">
        <f>W188*H188</f>
        <v>0</v>
      </c>
      <c r="Y188" s="38"/>
      <c r="Z188" s="38"/>
      <c r="AA188" s="38"/>
      <c r="AB188" s="38"/>
      <c r="AC188" s="38"/>
      <c r="AD188" s="38"/>
      <c r="AE188" s="38"/>
      <c r="AR188" s="235" t="s">
        <v>256</v>
      </c>
      <c r="AT188" s="235" t="s">
        <v>178</v>
      </c>
      <c r="AU188" s="235" t="s">
        <v>90</v>
      </c>
      <c r="AY188" s="17" t="s">
        <v>134</v>
      </c>
      <c r="BE188" s="236">
        <f>IF(O188="základní",K188,0)</f>
        <v>0</v>
      </c>
      <c r="BF188" s="236">
        <f>IF(O188="snížená",K188,0)</f>
        <v>0</v>
      </c>
      <c r="BG188" s="236">
        <f>IF(O188="zákl. přenesená",K188,0)</f>
        <v>0</v>
      </c>
      <c r="BH188" s="236">
        <f>IF(O188="sníž. přenesená",K188,0)</f>
        <v>0</v>
      </c>
      <c r="BI188" s="236">
        <f>IF(O188="nulová",K188,0)</f>
        <v>0</v>
      </c>
      <c r="BJ188" s="17" t="s">
        <v>88</v>
      </c>
      <c r="BK188" s="236">
        <f>ROUND(P188*H188,2)</f>
        <v>0</v>
      </c>
      <c r="BL188" s="17" t="s">
        <v>229</v>
      </c>
      <c r="BM188" s="235" t="s">
        <v>257</v>
      </c>
    </row>
    <row r="189" s="2" customFormat="1" ht="24.15" customHeight="1">
      <c r="A189" s="38"/>
      <c r="B189" s="39"/>
      <c r="C189" s="222" t="s">
        <v>258</v>
      </c>
      <c r="D189" s="222" t="s">
        <v>136</v>
      </c>
      <c r="E189" s="223" t="s">
        <v>259</v>
      </c>
      <c r="F189" s="224" t="s">
        <v>260</v>
      </c>
      <c r="G189" s="225" t="s">
        <v>165</v>
      </c>
      <c r="H189" s="226">
        <v>1.042</v>
      </c>
      <c r="I189" s="227"/>
      <c r="J189" s="227"/>
      <c r="K189" s="228">
        <f>ROUND(P189*H189,2)</f>
        <v>0</v>
      </c>
      <c r="L189" s="229"/>
      <c r="M189" s="44"/>
      <c r="N189" s="280" t="s">
        <v>1</v>
      </c>
      <c r="O189" s="281" t="s">
        <v>43</v>
      </c>
      <c r="P189" s="282">
        <f>I189+J189</f>
        <v>0</v>
      </c>
      <c r="Q189" s="282">
        <f>ROUND(I189*H189,2)</f>
        <v>0</v>
      </c>
      <c r="R189" s="282">
        <f>ROUND(J189*H189,2)</f>
        <v>0</v>
      </c>
      <c r="S189" s="283"/>
      <c r="T189" s="284">
        <f>S189*H189</f>
        <v>0</v>
      </c>
      <c r="U189" s="284">
        <v>0</v>
      </c>
      <c r="V189" s="284">
        <f>U189*H189</f>
        <v>0</v>
      </c>
      <c r="W189" s="284">
        <v>0</v>
      </c>
      <c r="X189" s="285">
        <f>W189*H189</f>
        <v>0</v>
      </c>
      <c r="Y189" s="38"/>
      <c r="Z189" s="38"/>
      <c r="AA189" s="38"/>
      <c r="AB189" s="38"/>
      <c r="AC189" s="38"/>
      <c r="AD189" s="38"/>
      <c r="AE189" s="38"/>
      <c r="AR189" s="235" t="s">
        <v>229</v>
      </c>
      <c r="AT189" s="235" t="s">
        <v>136</v>
      </c>
      <c r="AU189" s="235" t="s">
        <v>90</v>
      </c>
      <c r="AY189" s="17" t="s">
        <v>134</v>
      </c>
      <c r="BE189" s="236">
        <f>IF(O189="základní",K189,0)</f>
        <v>0</v>
      </c>
      <c r="BF189" s="236">
        <f>IF(O189="snížená",K189,0)</f>
        <v>0</v>
      </c>
      <c r="BG189" s="236">
        <f>IF(O189="zákl. přenesená",K189,0)</f>
        <v>0</v>
      </c>
      <c r="BH189" s="236">
        <f>IF(O189="sníž. přenesená",K189,0)</f>
        <v>0</v>
      </c>
      <c r="BI189" s="236">
        <f>IF(O189="nulová",K189,0)</f>
        <v>0</v>
      </c>
      <c r="BJ189" s="17" t="s">
        <v>88</v>
      </c>
      <c r="BK189" s="236">
        <f>ROUND(P189*H189,2)</f>
        <v>0</v>
      </c>
      <c r="BL189" s="17" t="s">
        <v>229</v>
      </c>
      <c r="BM189" s="235" t="s">
        <v>261</v>
      </c>
    </row>
    <row r="190" s="2" customFormat="1" ht="6.96" customHeight="1">
      <c r="A190" s="38"/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67"/>
      <c r="M190" s="44"/>
      <c r="N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2sJrTCGg90WIiyDaMg9t+YBjI7dI8BaqLao9D3gIjZ7W2mF6TMuPq7LQPqtNkRSWtLmS449jI8mO/SK04GbxYg==" hashValue="iqaeeQbbwdgFvJWGQJhYpOU6LECcYSAUZM58J+tXhg/2oACyCUM0VB5pSDlTVKtHjAq7JqC8yMNHfdZQxZmQpg==" algorithmName="SHA-512" password="CC35"/>
  <autoFilter ref="C124:L18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90</v>
      </c>
    </row>
    <row r="4" s="1" customFormat="1" ht="24.96" customHeight="1">
      <c r="B4" s="20"/>
      <c r="D4" s="139" t="s">
        <v>94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Stavba dětského hřiště v areálu ZŠ Malšovice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95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262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19. 1. 2022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30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31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33</v>
      </c>
      <c r="E20" s="38"/>
      <c r="F20" s="38"/>
      <c r="G20" s="38"/>
      <c r="H20" s="38"/>
      <c r="I20" s="141" t="s">
        <v>26</v>
      </c>
      <c r="J20" s="144" t="s">
        <v>27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28</v>
      </c>
      <c r="F21" s="38"/>
      <c r="G21" s="38"/>
      <c r="H21" s="38"/>
      <c r="I21" s="141" t="s">
        <v>29</v>
      </c>
      <c r="J21" s="144" t="s">
        <v>30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34</v>
      </c>
      <c r="E23" s="38"/>
      <c r="F23" s="38"/>
      <c r="G23" s="38"/>
      <c r="H23" s="38"/>
      <c r="I23" s="141" t="s">
        <v>26</v>
      </c>
      <c r="J23" s="144" t="s">
        <v>35</v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36</v>
      </c>
      <c r="F24" s="38"/>
      <c r="G24" s="38"/>
      <c r="H24" s="38"/>
      <c r="I24" s="141" t="s">
        <v>29</v>
      </c>
      <c r="J24" s="144" t="s">
        <v>1</v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97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98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38"/>
      <c r="K32" s="153">
        <f>ROUND(K120,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38"/>
      <c r="K34" s="154" t="s">
        <v>41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1" t="s">
        <v>43</v>
      </c>
      <c r="F35" s="151">
        <f>ROUND((SUM(BE120:BE127)),  2)</f>
        <v>0</v>
      </c>
      <c r="G35" s="38"/>
      <c r="H35" s="38"/>
      <c r="I35" s="156">
        <v>0.20999999999999999</v>
      </c>
      <c r="J35" s="38"/>
      <c r="K35" s="151">
        <f>ROUND(((SUM(BE120:BE127))*I35),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44</v>
      </c>
      <c r="F36" s="151">
        <f>ROUND((SUM(BF120:BF127)),  2)</f>
        <v>0</v>
      </c>
      <c r="G36" s="38"/>
      <c r="H36" s="38"/>
      <c r="I36" s="156">
        <v>0.14999999999999999</v>
      </c>
      <c r="J36" s="38"/>
      <c r="K36" s="151">
        <f>ROUND(((SUM(BF120:BF127))*I36),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1">
        <f>ROUND((SUM(BG120:BG127)),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46</v>
      </c>
      <c r="F38" s="151">
        <f>ROUND((SUM(BH120:BH127)),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47</v>
      </c>
      <c r="F39" s="151">
        <f>ROUND((SUM(BI120:BI127)),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Stavba dětského hřiště v areálu ZŠ Malšovice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Vedlejší rozpočtové náklady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Malšovice</v>
      </c>
      <c r="G89" s="40"/>
      <c r="H89" s="40"/>
      <c r="I89" s="32" t="s">
        <v>23</v>
      </c>
      <c r="J89" s="79" t="str">
        <f>IF(J12="","",J12)</f>
        <v>19. 1. 2022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 xml:space="preserve">HORTECH estate s.r.o. </v>
      </c>
      <c r="G91" s="40"/>
      <c r="H91" s="40"/>
      <c r="I91" s="32" t="s">
        <v>33</v>
      </c>
      <c r="J91" s="36" t="str">
        <f>E21</f>
        <v xml:space="preserve">HORTECH estate s.r.o.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31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Josef Beran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100</v>
      </c>
      <c r="D94" s="177"/>
      <c r="E94" s="177"/>
      <c r="F94" s="177"/>
      <c r="G94" s="177"/>
      <c r="H94" s="177"/>
      <c r="I94" s="178" t="s">
        <v>101</v>
      </c>
      <c r="J94" s="178" t="s">
        <v>102</v>
      </c>
      <c r="K94" s="178" t="s">
        <v>103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104</v>
      </c>
      <c r="D96" s="40"/>
      <c r="E96" s="40"/>
      <c r="F96" s="40"/>
      <c r="G96" s="40"/>
      <c r="H96" s="40"/>
      <c r="I96" s="110">
        <f>Q120</f>
        <v>0</v>
      </c>
      <c r="J96" s="110">
        <f>R120</f>
        <v>0</v>
      </c>
      <c r="K96" s="110">
        <f>K120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80"/>
      <c r="C97" s="181"/>
      <c r="D97" s="182" t="s">
        <v>263</v>
      </c>
      <c r="E97" s="183"/>
      <c r="F97" s="183"/>
      <c r="G97" s="183"/>
      <c r="H97" s="183"/>
      <c r="I97" s="184">
        <f>Q121</f>
        <v>0</v>
      </c>
      <c r="J97" s="184">
        <f>R121</f>
        <v>0</v>
      </c>
      <c r="K97" s="184">
        <f>K121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264</v>
      </c>
      <c r="E98" s="189"/>
      <c r="F98" s="189"/>
      <c r="G98" s="189"/>
      <c r="H98" s="189"/>
      <c r="I98" s="190">
        <f>Q122</f>
        <v>0</v>
      </c>
      <c r="J98" s="190">
        <f>R122</f>
        <v>0</v>
      </c>
      <c r="K98" s="190">
        <f>K122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265</v>
      </c>
      <c r="E99" s="189"/>
      <c r="F99" s="189"/>
      <c r="G99" s="189"/>
      <c r="H99" s="189"/>
      <c r="I99" s="190">
        <f>Q124</f>
        <v>0</v>
      </c>
      <c r="J99" s="190">
        <f>R124</f>
        <v>0</v>
      </c>
      <c r="K99" s="190">
        <f>K124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266</v>
      </c>
      <c r="E100" s="189"/>
      <c r="F100" s="189"/>
      <c r="G100" s="189"/>
      <c r="H100" s="189"/>
      <c r="I100" s="190">
        <f>Q126</f>
        <v>0</v>
      </c>
      <c r="J100" s="190">
        <f>R126</f>
        <v>0</v>
      </c>
      <c r="K100" s="190">
        <f>K126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115</v>
      </c>
      <c r="D107" s="40"/>
      <c r="E107" s="40"/>
      <c r="F107" s="40"/>
      <c r="G107" s="40"/>
      <c r="H107" s="40"/>
      <c r="I107" s="40"/>
      <c r="J107" s="40"/>
      <c r="K107" s="40"/>
      <c r="L107" s="40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17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5" t="str">
        <f>E7</f>
        <v>Stavba dětského hřiště v areálu ZŠ Malšovice</v>
      </c>
      <c r="F110" s="32"/>
      <c r="G110" s="32"/>
      <c r="H110" s="32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95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02 - Vedlejší rozpočtové náklady</v>
      </c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21</v>
      </c>
      <c r="D114" s="40"/>
      <c r="E114" s="40"/>
      <c r="F114" s="27" t="str">
        <f>F12</f>
        <v>Malšovice</v>
      </c>
      <c r="G114" s="40"/>
      <c r="H114" s="40"/>
      <c r="I114" s="32" t="s">
        <v>23</v>
      </c>
      <c r="J114" s="79" t="str">
        <f>IF(J12="","",J12)</f>
        <v>19. 1. 2022</v>
      </c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25</v>
      </c>
      <c r="D116" s="40"/>
      <c r="E116" s="40"/>
      <c r="F116" s="27" t="str">
        <f>E15</f>
        <v xml:space="preserve">HORTECH estate s.r.o. </v>
      </c>
      <c r="G116" s="40"/>
      <c r="H116" s="40"/>
      <c r="I116" s="32" t="s">
        <v>33</v>
      </c>
      <c r="J116" s="36" t="str">
        <f>E21</f>
        <v xml:space="preserve">HORTECH estate s.r.o. </v>
      </c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31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>Josef Beran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116</v>
      </c>
      <c r="D119" s="195" t="s">
        <v>63</v>
      </c>
      <c r="E119" s="195" t="s">
        <v>59</v>
      </c>
      <c r="F119" s="195" t="s">
        <v>60</v>
      </c>
      <c r="G119" s="195" t="s">
        <v>117</v>
      </c>
      <c r="H119" s="195" t="s">
        <v>118</v>
      </c>
      <c r="I119" s="195" t="s">
        <v>119</v>
      </c>
      <c r="J119" s="195" t="s">
        <v>120</v>
      </c>
      <c r="K119" s="196" t="s">
        <v>103</v>
      </c>
      <c r="L119" s="197" t="s">
        <v>121</v>
      </c>
      <c r="M119" s="198"/>
      <c r="N119" s="100" t="s">
        <v>1</v>
      </c>
      <c r="O119" s="101" t="s">
        <v>42</v>
      </c>
      <c r="P119" s="101" t="s">
        <v>122</v>
      </c>
      <c r="Q119" s="101" t="s">
        <v>123</v>
      </c>
      <c r="R119" s="101" t="s">
        <v>124</v>
      </c>
      <c r="S119" s="101" t="s">
        <v>125</v>
      </c>
      <c r="T119" s="101" t="s">
        <v>126</v>
      </c>
      <c r="U119" s="101" t="s">
        <v>127</v>
      </c>
      <c r="V119" s="101" t="s">
        <v>128</v>
      </c>
      <c r="W119" s="101" t="s">
        <v>129</v>
      </c>
      <c r="X119" s="102" t="s">
        <v>130</v>
      </c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131</v>
      </c>
      <c r="D120" s="40"/>
      <c r="E120" s="40"/>
      <c r="F120" s="40"/>
      <c r="G120" s="40"/>
      <c r="H120" s="40"/>
      <c r="I120" s="40"/>
      <c r="J120" s="40"/>
      <c r="K120" s="199">
        <f>BK120</f>
        <v>0</v>
      </c>
      <c r="L120" s="40"/>
      <c r="M120" s="44"/>
      <c r="N120" s="103"/>
      <c r="O120" s="200"/>
      <c r="P120" s="104"/>
      <c r="Q120" s="201">
        <f>Q121</f>
        <v>0</v>
      </c>
      <c r="R120" s="201">
        <f>R121</f>
        <v>0</v>
      </c>
      <c r="S120" s="104"/>
      <c r="T120" s="202">
        <f>T121</f>
        <v>0</v>
      </c>
      <c r="U120" s="104"/>
      <c r="V120" s="202">
        <f>V121</f>
        <v>0</v>
      </c>
      <c r="W120" s="104"/>
      <c r="X120" s="203">
        <f>X121</f>
        <v>0</v>
      </c>
      <c r="Y120" s="38"/>
      <c r="Z120" s="38"/>
      <c r="AA120" s="38"/>
      <c r="AB120" s="38"/>
      <c r="AC120" s="38"/>
      <c r="AD120" s="38"/>
      <c r="AE120" s="38"/>
      <c r="AT120" s="17" t="s">
        <v>79</v>
      </c>
      <c r="AU120" s="17" t="s">
        <v>105</v>
      </c>
      <c r="BK120" s="204">
        <f>BK121</f>
        <v>0</v>
      </c>
    </row>
    <row r="121" s="12" customFormat="1" ht="25.92" customHeight="1">
      <c r="A121" s="12"/>
      <c r="B121" s="205"/>
      <c r="C121" s="206"/>
      <c r="D121" s="207" t="s">
        <v>79</v>
      </c>
      <c r="E121" s="208" t="s">
        <v>267</v>
      </c>
      <c r="F121" s="208" t="s">
        <v>92</v>
      </c>
      <c r="G121" s="206"/>
      <c r="H121" s="206"/>
      <c r="I121" s="209"/>
      <c r="J121" s="209"/>
      <c r="K121" s="210">
        <f>BK121</f>
        <v>0</v>
      </c>
      <c r="L121" s="206"/>
      <c r="M121" s="211"/>
      <c r="N121" s="212"/>
      <c r="O121" s="213"/>
      <c r="P121" s="213"/>
      <c r="Q121" s="214">
        <f>Q122+Q124+Q126</f>
        <v>0</v>
      </c>
      <c r="R121" s="214">
        <f>R122+R124+R126</f>
        <v>0</v>
      </c>
      <c r="S121" s="213"/>
      <c r="T121" s="215">
        <f>T122+T124+T126</f>
        <v>0</v>
      </c>
      <c r="U121" s="213"/>
      <c r="V121" s="215">
        <f>V122+V124+V126</f>
        <v>0</v>
      </c>
      <c r="W121" s="213"/>
      <c r="X121" s="216">
        <f>X122+X124+X126</f>
        <v>0</v>
      </c>
      <c r="Y121" s="12"/>
      <c r="Z121" s="12"/>
      <c r="AA121" s="12"/>
      <c r="AB121" s="12"/>
      <c r="AC121" s="12"/>
      <c r="AD121" s="12"/>
      <c r="AE121" s="12"/>
      <c r="AR121" s="217" t="s">
        <v>158</v>
      </c>
      <c r="AT121" s="218" t="s">
        <v>79</v>
      </c>
      <c r="AU121" s="218" t="s">
        <v>80</v>
      </c>
      <c r="AY121" s="217" t="s">
        <v>134</v>
      </c>
      <c r="BK121" s="219">
        <f>BK122+BK124+BK126</f>
        <v>0</v>
      </c>
    </row>
    <row r="122" s="12" customFormat="1" ht="22.8" customHeight="1">
      <c r="A122" s="12"/>
      <c r="B122" s="205"/>
      <c r="C122" s="206"/>
      <c r="D122" s="207" t="s">
        <v>79</v>
      </c>
      <c r="E122" s="220" t="s">
        <v>268</v>
      </c>
      <c r="F122" s="220" t="s">
        <v>269</v>
      </c>
      <c r="G122" s="206"/>
      <c r="H122" s="206"/>
      <c r="I122" s="209"/>
      <c r="J122" s="209"/>
      <c r="K122" s="221">
        <f>BK122</f>
        <v>0</v>
      </c>
      <c r="L122" s="206"/>
      <c r="M122" s="211"/>
      <c r="N122" s="212"/>
      <c r="O122" s="213"/>
      <c r="P122" s="213"/>
      <c r="Q122" s="214">
        <f>Q123</f>
        <v>0</v>
      </c>
      <c r="R122" s="214">
        <f>R123</f>
        <v>0</v>
      </c>
      <c r="S122" s="213"/>
      <c r="T122" s="215">
        <f>T123</f>
        <v>0</v>
      </c>
      <c r="U122" s="213"/>
      <c r="V122" s="215">
        <f>V123</f>
        <v>0</v>
      </c>
      <c r="W122" s="213"/>
      <c r="X122" s="216">
        <f>X123</f>
        <v>0</v>
      </c>
      <c r="Y122" s="12"/>
      <c r="Z122" s="12"/>
      <c r="AA122" s="12"/>
      <c r="AB122" s="12"/>
      <c r="AC122" s="12"/>
      <c r="AD122" s="12"/>
      <c r="AE122" s="12"/>
      <c r="AR122" s="217" t="s">
        <v>158</v>
      </c>
      <c r="AT122" s="218" t="s">
        <v>79</v>
      </c>
      <c r="AU122" s="218" t="s">
        <v>88</v>
      </c>
      <c r="AY122" s="217" t="s">
        <v>134</v>
      </c>
      <c r="BK122" s="219">
        <f>BK123</f>
        <v>0</v>
      </c>
    </row>
    <row r="123" s="2" customFormat="1" ht="16.5" customHeight="1">
      <c r="A123" s="38"/>
      <c r="B123" s="39"/>
      <c r="C123" s="222" t="s">
        <v>140</v>
      </c>
      <c r="D123" s="222" t="s">
        <v>136</v>
      </c>
      <c r="E123" s="223" t="s">
        <v>270</v>
      </c>
      <c r="F123" s="224" t="s">
        <v>269</v>
      </c>
      <c r="G123" s="225" t="s">
        <v>271</v>
      </c>
      <c r="H123" s="286"/>
      <c r="I123" s="227"/>
      <c r="J123" s="227"/>
      <c r="K123" s="228">
        <f>ROUND(P123*H123,2)</f>
        <v>0</v>
      </c>
      <c r="L123" s="229"/>
      <c r="M123" s="44"/>
      <c r="N123" s="230" t="s">
        <v>1</v>
      </c>
      <c r="O123" s="231" t="s">
        <v>43</v>
      </c>
      <c r="P123" s="232">
        <f>I123+J123</f>
        <v>0</v>
      </c>
      <c r="Q123" s="232">
        <f>ROUND(I123*H123,2)</f>
        <v>0</v>
      </c>
      <c r="R123" s="232">
        <f>ROUND(J123*H123,2)</f>
        <v>0</v>
      </c>
      <c r="S123" s="91"/>
      <c r="T123" s="233">
        <f>S123*H123</f>
        <v>0</v>
      </c>
      <c r="U123" s="233">
        <v>0</v>
      </c>
      <c r="V123" s="233">
        <f>U123*H123</f>
        <v>0</v>
      </c>
      <c r="W123" s="233">
        <v>0</v>
      </c>
      <c r="X123" s="234">
        <f>W123*H123</f>
        <v>0</v>
      </c>
      <c r="Y123" s="38"/>
      <c r="Z123" s="38"/>
      <c r="AA123" s="38"/>
      <c r="AB123" s="38"/>
      <c r="AC123" s="38"/>
      <c r="AD123" s="38"/>
      <c r="AE123" s="38"/>
      <c r="AR123" s="235" t="s">
        <v>272</v>
      </c>
      <c r="AT123" s="235" t="s">
        <v>136</v>
      </c>
      <c r="AU123" s="235" t="s">
        <v>90</v>
      </c>
      <c r="AY123" s="17" t="s">
        <v>134</v>
      </c>
      <c r="BE123" s="236">
        <f>IF(O123="základní",K123,0)</f>
        <v>0</v>
      </c>
      <c r="BF123" s="236">
        <f>IF(O123="snížená",K123,0)</f>
        <v>0</v>
      </c>
      <c r="BG123" s="236">
        <f>IF(O123="zákl. přenesená",K123,0)</f>
        <v>0</v>
      </c>
      <c r="BH123" s="236">
        <f>IF(O123="sníž. přenesená",K123,0)</f>
        <v>0</v>
      </c>
      <c r="BI123" s="236">
        <f>IF(O123="nulová",K123,0)</f>
        <v>0</v>
      </c>
      <c r="BJ123" s="17" t="s">
        <v>88</v>
      </c>
      <c r="BK123" s="236">
        <f>ROUND(P123*H123,2)</f>
        <v>0</v>
      </c>
      <c r="BL123" s="17" t="s">
        <v>272</v>
      </c>
      <c r="BM123" s="235" t="s">
        <v>273</v>
      </c>
    </row>
    <row r="124" s="12" customFormat="1" ht="22.8" customHeight="1">
      <c r="A124" s="12"/>
      <c r="B124" s="205"/>
      <c r="C124" s="206"/>
      <c r="D124" s="207" t="s">
        <v>79</v>
      </c>
      <c r="E124" s="220" t="s">
        <v>274</v>
      </c>
      <c r="F124" s="220" t="s">
        <v>275</v>
      </c>
      <c r="G124" s="206"/>
      <c r="H124" s="206"/>
      <c r="I124" s="209"/>
      <c r="J124" s="209"/>
      <c r="K124" s="221">
        <f>BK124</f>
        <v>0</v>
      </c>
      <c r="L124" s="206"/>
      <c r="M124" s="211"/>
      <c r="N124" s="212"/>
      <c r="O124" s="213"/>
      <c r="P124" s="213"/>
      <c r="Q124" s="214">
        <f>Q125</f>
        <v>0</v>
      </c>
      <c r="R124" s="214">
        <f>R125</f>
        <v>0</v>
      </c>
      <c r="S124" s="213"/>
      <c r="T124" s="215">
        <f>T125</f>
        <v>0</v>
      </c>
      <c r="U124" s="213"/>
      <c r="V124" s="215">
        <f>V125</f>
        <v>0</v>
      </c>
      <c r="W124" s="213"/>
      <c r="X124" s="216">
        <f>X125</f>
        <v>0</v>
      </c>
      <c r="Y124" s="12"/>
      <c r="Z124" s="12"/>
      <c r="AA124" s="12"/>
      <c r="AB124" s="12"/>
      <c r="AC124" s="12"/>
      <c r="AD124" s="12"/>
      <c r="AE124" s="12"/>
      <c r="AR124" s="217" t="s">
        <v>158</v>
      </c>
      <c r="AT124" s="218" t="s">
        <v>79</v>
      </c>
      <c r="AU124" s="218" t="s">
        <v>88</v>
      </c>
      <c r="AY124" s="217" t="s">
        <v>134</v>
      </c>
      <c r="BK124" s="219">
        <f>BK125</f>
        <v>0</v>
      </c>
    </row>
    <row r="125" s="2" customFormat="1" ht="16.5" customHeight="1">
      <c r="A125" s="38"/>
      <c r="B125" s="39"/>
      <c r="C125" s="222" t="s">
        <v>158</v>
      </c>
      <c r="D125" s="222" t="s">
        <v>136</v>
      </c>
      <c r="E125" s="223" t="s">
        <v>276</v>
      </c>
      <c r="F125" s="224" t="s">
        <v>275</v>
      </c>
      <c r="G125" s="225" t="s">
        <v>271</v>
      </c>
      <c r="H125" s="286"/>
      <c r="I125" s="227"/>
      <c r="J125" s="227"/>
      <c r="K125" s="228">
        <f>ROUND(P125*H125,2)</f>
        <v>0</v>
      </c>
      <c r="L125" s="229"/>
      <c r="M125" s="44"/>
      <c r="N125" s="230" t="s">
        <v>1</v>
      </c>
      <c r="O125" s="231" t="s">
        <v>43</v>
      </c>
      <c r="P125" s="232">
        <f>I125+J125</f>
        <v>0</v>
      </c>
      <c r="Q125" s="232">
        <f>ROUND(I125*H125,2)</f>
        <v>0</v>
      </c>
      <c r="R125" s="232">
        <f>ROUND(J125*H125,2)</f>
        <v>0</v>
      </c>
      <c r="S125" s="91"/>
      <c r="T125" s="233">
        <f>S125*H125</f>
        <v>0</v>
      </c>
      <c r="U125" s="233">
        <v>0</v>
      </c>
      <c r="V125" s="233">
        <f>U125*H125</f>
        <v>0</v>
      </c>
      <c r="W125" s="233">
        <v>0</v>
      </c>
      <c r="X125" s="234">
        <f>W125*H125</f>
        <v>0</v>
      </c>
      <c r="Y125" s="38"/>
      <c r="Z125" s="38"/>
      <c r="AA125" s="38"/>
      <c r="AB125" s="38"/>
      <c r="AC125" s="38"/>
      <c r="AD125" s="38"/>
      <c r="AE125" s="38"/>
      <c r="AR125" s="235" t="s">
        <v>272</v>
      </c>
      <c r="AT125" s="235" t="s">
        <v>136</v>
      </c>
      <c r="AU125" s="235" t="s">
        <v>90</v>
      </c>
      <c r="AY125" s="17" t="s">
        <v>134</v>
      </c>
      <c r="BE125" s="236">
        <f>IF(O125="základní",K125,0)</f>
        <v>0</v>
      </c>
      <c r="BF125" s="236">
        <f>IF(O125="snížená",K125,0)</f>
        <v>0</v>
      </c>
      <c r="BG125" s="236">
        <f>IF(O125="zákl. přenesená",K125,0)</f>
        <v>0</v>
      </c>
      <c r="BH125" s="236">
        <f>IF(O125="sníž. přenesená",K125,0)</f>
        <v>0</v>
      </c>
      <c r="BI125" s="236">
        <f>IF(O125="nulová",K125,0)</f>
        <v>0</v>
      </c>
      <c r="BJ125" s="17" t="s">
        <v>88</v>
      </c>
      <c r="BK125" s="236">
        <f>ROUND(P125*H125,2)</f>
        <v>0</v>
      </c>
      <c r="BL125" s="17" t="s">
        <v>272</v>
      </c>
      <c r="BM125" s="235" t="s">
        <v>277</v>
      </c>
    </row>
    <row r="126" s="12" customFormat="1" ht="22.8" customHeight="1">
      <c r="A126" s="12"/>
      <c r="B126" s="205"/>
      <c r="C126" s="206"/>
      <c r="D126" s="207" t="s">
        <v>79</v>
      </c>
      <c r="E126" s="220" t="s">
        <v>278</v>
      </c>
      <c r="F126" s="220" t="s">
        <v>279</v>
      </c>
      <c r="G126" s="206"/>
      <c r="H126" s="206"/>
      <c r="I126" s="209"/>
      <c r="J126" s="209"/>
      <c r="K126" s="221">
        <f>BK126</f>
        <v>0</v>
      </c>
      <c r="L126" s="206"/>
      <c r="M126" s="211"/>
      <c r="N126" s="212"/>
      <c r="O126" s="213"/>
      <c r="P126" s="213"/>
      <c r="Q126" s="214">
        <f>Q127</f>
        <v>0</v>
      </c>
      <c r="R126" s="214">
        <f>R127</f>
        <v>0</v>
      </c>
      <c r="S126" s="213"/>
      <c r="T126" s="215">
        <f>T127</f>
        <v>0</v>
      </c>
      <c r="U126" s="213"/>
      <c r="V126" s="215">
        <f>V127</f>
        <v>0</v>
      </c>
      <c r="W126" s="213"/>
      <c r="X126" s="216">
        <f>X127</f>
        <v>0</v>
      </c>
      <c r="Y126" s="12"/>
      <c r="Z126" s="12"/>
      <c r="AA126" s="12"/>
      <c r="AB126" s="12"/>
      <c r="AC126" s="12"/>
      <c r="AD126" s="12"/>
      <c r="AE126" s="12"/>
      <c r="AR126" s="217" t="s">
        <v>158</v>
      </c>
      <c r="AT126" s="218" t="s">
        <v>79</v>
      </c>
      <c r="AU126" s="218" t="s">
        <v>88</v>
      </c>
      <c r="AY126" s="217" t="s">
        <v>134</v>
      </c>
      <c r="BK126" s="219">
        <f>BK127</f>
        <v>0</v>
      </c>
    </row>
    <row r="127" s="2" customFormat="1" ht="16.5" customHeight="1">
      <c r="A127" s="38"/>
      <c r="B127" s="39"/>
      <c r="C127" s="222" t="s">
        <v>162</v>
      </c>
      <c r="D127" s="222" t="s">
        <v>136</v>
      </c>
      <c r="E127" s="223" t="s">
        <v>280</v>
      </c>
      <c r="F127" s="224" t="s">
        <v>279</v>
      </c>
      <c r="G127" s="225" t="s">
        <v>271</v>
      </c>
      <c r="H127" s="286"/>
      <c r="I127" s="227"/>
      <c r="J127" s="227"/>
      <c r="K127" s="228">
        <f>ROUND(P127*H127,2)</f>
        <v>0</v>
      </c>
      <c r="L127" s="229"/>
      <c r="M127" s="44"/>
      <c r="N127" s="280" t="s">
        <v>1</v>
      </c>
      <c r="O127" s="281" t="s">
        <v>43</v>
      </c>
      <c r="P127" s="282">
        <f>I127+J127</f>
        <v>0</v>
      </c>
      <c r="Q127" s="282">
        <f>ROUND(I127*H127,2)</f>
        <v>0</v>
      </c>
      <c r="R127" s="282">
        <f>ROUND(J127*H127,2)</f>
        <v>0</v>
      </c>
      <c r="S127" s="283"/>
      <c r="T127" s="284">
        <f>S127*H127</f>
        <v>0</v>
      </c>
      <c r="U127" s="284">
        <v>0</v>
      </c>
      <c r="V127" s="284">
        <f>U127*H127</f>
        <v>0</v>
      </c>
      <c r="W127" s="284">
        <v>0</v>
      </c>
      <c r="X127" s="285">
        <f>W127*H127</f>
        <v>0</v>
      </c>
      <c r="Y127" s="38"/>
      <c r="Z127" s="38"/>
      <c r="AA127" s="38"/>
      <c r="AB127" s="38"/>
      <c r="AC127" s="38"/>
      <c r="AD127" s="38"/>
      <c r="AE127" s="38"/>
      <c r="AR127" s="235" t="s">
        <v>272</v>
      </c>
      <c r="AT127" s="235" t="s">
        <v>136</v>
      </c>
      <c r="AU127" s="235" t="s">
        <v>90</v>
      </c>
      <c r="AY127" s="17" t="s">
        <v>134</v>
      </c>
      <c r="BE127" s="236">
        <f>IF(O127="základní",K127,0)</f>
        <v>0</v>
      </c>
      <c r="BF127" s="236">
        <f>IF(O127="snížená",K127,0)</f>
        <v>0</v>
      </c>
      <c r="BG127" s="236">
        <f>IF(O127="zákl. přenesená",K127,0)</f>
        <v>0</v>
      </c>
      <c r="BH127" s="236">
        <f>IF(O127="sníž. přenesená",K127,0)</f>
        <v>0</v>
      </c>
      <c r="BI127" s="236">
        <f>IF(O127="nulová",K127,0)</f>
        <v>0</v>
      </c>
      <c r="BJ127" s="17" t="s">
        <v>88</v>
      </c>
      <c r="BK127" s="236">
        <f>ROUND(P127*H127,2)</f>
        <v>0</v>
      </c>
      <c r="BL127" s="17" t="s">
        <v>272</v>
      </c>
      <c r="BM127" s="235" t="s">
        <v>281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44"/>
      <c r="N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GGr0WHKkITZRxz/6rnjD0Vq5rajRbIpdzUCZV1Qf6i0XWKmYHBcMUrjKSMUFwn79tpu1q7MM8Hc075JhYmrppw==" hashValue="sQ7aiUWXPoPLA3NZFr62qgZBeo1Rja6APVLwCSYfdDkRdKtwIPPe+PaAId+GJUZHMLz9gCPL3FLKQ/GPn2RVnA==" algorithmName="SHA-512" password="CC35"/>
  <autoFilter ref="C119:L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LAPTOP-H4KURVOL\StavoBeran</dc:creator>
  <cp:lastModifiedBy>LAPTOP-H4KURVOL\StavoBeran</cp:lastModifiedBy>
  <dcterms:created xsi:type="dcterms:W3CDTF">2022-01-25T13:35:54Z</dcterms:created>
  <dcterms:modified xsi:type="dcterms:W3CDTF">2022-01-25T13:35:57Z</dcterms:modified>
</cp:coreProperties>
</file>